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charts/chart8.xml" ContentType="application/vnd.openxmlformats-officedocument.drawingml.chart+xml"/>
  <Override PartName="/xl/drawings/drawing14.xml" ContentType="application/vnd.openxmlformats-officedocument.drawingml.chartshapes+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charts/chart11.xml" ContentType="application/vnd.openxmlformats-officedocument.drawingml.chart+xml"/>
  <Override PartName="/xl/drawings/drawing19.xml" ContentType="application/vnd.openxmlformats-officedocument.drawingml.chartshapes+xml"/>
  <Override PartName="/xl/charts/chart12.xml" ContentType="application/vnd.openxmlformats-officedocument.drawingml.chart+xml"/>
  <Override PartName="/xl/drawings/drawing20.xml" ContentType="application/vnd.openxmlformats-officedocument.drawingml.chartshapes+xml"/>
  <Override PartName="/xl/charts/chart13.xml" ContentType="application/vnd.openxmlformats-officedocument.drawingml.chart+xml"/>
  <Override PartName="/xl/drawings/drawing21.xml" ContentType="application/vnd.openxmlformats-officedocument.drawing+xml"/>
  <Override PartName="/xl/charts/chart14.xml" ContentType="application/vnd.openxmlformats-officedocument.drawingml.chart+xml"/>
  <Override PartName="/xl/drawings/drawing22.xml" ContentType="application/vnd.openxmlformats-officedocument.drawingml.chartshapes+xml"/>
  <Override PartName="/xl/charts/chart1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ml.chartshapes+xml"/>
  <Override PartName="/xl/charts/chart17.xml" ContentType="application/vnd.openxmlformats-officedocument.drawingml.chart+xml"/>
  <Override PartName="/xl/drawings/drawing26.xml" ContentType="application/vnd.openxmlformats-officedocument.drawingml.chartshapes+xml"/>
  <Override PartName="/xl/charts/chart18.xml" ContentType="application/vnd.openxmlformats-officedocument.drawingml.chart+xml"/>
  <Override PartName="/xl/drawings/drawing27.xml" ContentType="application/vnd.openxmlformats-officedocument.drawing+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ml.chartshapes+xml"/>
  <Override PartName="/xl/charts/chart24.xml" ContentType="application/vnd.openxmlformats-officedocument.drawingml.chart+xml"/>
  <Override PartName="/xl/drawings/drawing32.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charts/chart28.xml" ContentType="application/vnd.openxmlformats-officedocument.drawingml.chart+xml"/>
  <Override PartName="/xl/drawings/drawing35.xml" ContentType="application/vnd.openxmlformats-officedocument.drawingml.chartshapes+xml"/>
  <Override PartName="/xl/charts/chart29.xml" ContentType="application/vnd.openxmlformats-officedocument.drawingml.chart+xml"/>
  <Override PartName="/xl/drawings/drawing36.xml" ContentType="application/vnd.openxmlformats-officedocument.drawing+xml"/>
  <Override PartName="/xl/charts/chart30.xml" ContentType="application/vnd.openxmlformats-officedocument.drawingml.chart+xml"/>
  <Override PartName="/xl/drawings/drawing37.xml" ContentType="application/vnd.openxmlformats-officedocument.drawingml.chartshapes+xml"/>
  <Override PartName="/xl/charts/chart31.xml" ContentType="application/vnd.openxmlformats-officedocument.drawingml.chart+xml"/>
  <Override PartName="/xl/drawings/drawing38.xml" ContentType="application/vnd.openxmlformats-officedocument.drawingml.chartshapes+xml"/>
  <Override PartName="/xl/charts/chart32.xml" ContentType="application/vnd.openxmlformats-officedocument.drawingml.chart+xml"/>
  <Override PartName="/xl/drawings/drawing39.xml" ContentType="application/vnd.openxmlformats-officedocument.drawing+xml"/>
  <Override PartName="/xl/charts/chart33.xml" ContentType="application/vnd.openxmlformats-officedocument.drawingml.chart+xml"/>
  <Override PartName="/xl/drawings/drawing40.xml" ContentType="application/vnd.openxmlformats-officedocument.drawingml.chartshapes+xml"/>
  <Override PartName="/xl/charts/chart34.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35.xml" ContentType="application/vnd.openxmlformats-officedocument.drawingml.chart+xml"/>
  <Override PartName="/xl/drawings/drawing43.xml" ContentType="application/vnd.openxmlformats-officedocument.drawingml.chartshapes+xml"/>
  <Override PartName="/xl/charts/chart36.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7.xml" ContentType="application/vnd.openxmlformats-officedocument.drawingml.chart+xml"/>
  <Override PartName="/xl/drawings/drawing46.xml" ContentType="application/vnd.openxmlformats-officedocument.drawingml.chartshapes+xml"/>
  <Override PartName="/xl/charts/chart38.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9.xml" ContentType="application/vnd.openxmlformats-officedocument.drawingml.chart+xml"/>
  <Override PartName="/xl/drawings/drawing49.xml" ContentType="application/vnd.openxmlformats-officedocument.drawingml.chartshapes+xml"/>
  <Override PartName="/xl/charts/chart4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1.xml" ContentType="application/vnd.openxmlformats-officedocument.drawingml.chart+xml"/>
  <Override PartName="/xl/drawings/drawing52.xml" ContentType="application/vnd.openxmlformats-officedocument.drawingml.chartshapes+xml"/>
  <Override PartName="/xl/charts/chart42.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3.xml" ContentType="application/vnd.openxmlformats-officedocument.drawingml.chart+xml"/>
  <Override PartName="/xl/drawings/drawing55.xml" ContentType="application/vnd.openxmlformats-officedocument.drawingml.chartshapes+xml"/>
  <Override PartName="/xl/charts/chart44.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5.xml" ContentType="application/vnd.openxmlformats-officedocument.drawingml.chart+xml"/>
  <Override PartName="/xl/drawings/drawing58.xml" ContentType="application/vnd.openxmlformats-officedocument.drawingml.chartshapes+xml"/>
  <Override PartName="/xl/charts/chart46.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47.xml" ContentType="application/vnd.openxmlformats-officedocument.drawingml.chart+xml"/>
  <Override PartName="/xl/drawings/drawing61.xml" ContentType="application/vnd.openxmlformats-officedocument.drawingml.chartshapes+xml"/>
  <Override PartName="/xl/charts/chart48.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9.xml" ContentType="application/vnd.openxmlformats-officedocument.drawingml.chart+xml"/>
  <Override PartName="/xl/drawings/drawing64.xml" ContentType="application/vnd.openxmlformats-officedocument.drawingml.chartshapes+xml"/>
  <Override PartName="/xl/charts/chart50.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51.xml" ContentType="application/vnd.openxmlformats-officedocument.drawingml.chart+xml"/>
  <Override PartName="/xl/drawings/drawing67.xml" ContentType="application/vnd.openxmlformats-officedocument.drawingml.chartshapes+xml"/>
  <Override PartName="/xl/charts/chart52.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70.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71.xml" ContentType="application/vnd.openxmlformats-officedocument.drawing+xml"/>
  <Override PartName="/xl/charts/chart60.xml" ContentType="application/vnd.openxmlformats-officedocument.drawingml.chart+xml"/>
  <Override PartName="/xl/drawings/drawing72.xml" ContentType="application/vnd.openxmlformats-officedocument.drawing+xml"/>
  <Override PartName="/xl/charts/chart61.xml" ContentType="application/vnd.openxmlformats-officedocument.drawingml.chart+xml"/>
  <Override PartName="/xl/drawings/drawing7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B:\ASB - DOE\DOE Road Safety\RSS 2020 performance monitoring\2019 Strategy Report\Documents for upload\"/>
    </mc:Choice>
  </mc:AlternateContent>
  <bookViews>
    <workbookView xWindow="0" yWindow="0" windowWidth="21600" windowHeight="8535" tabRatio="785"/>
  </bookViews>
  <sheets>
    <sheet name="Cover" sheetId="34" r:id="rId1"/>
    <sheet name="Contents" sheetId="2" r:id="rId2"/>
    <sheet name="Table A" sheetId="42" r:id="rId3"/>
    <sheet name="Table 1" sheetId="33" r:id="rId4"/>
    <sheet name="Table 2" sheetId="32" r:id="rId5"/>
    <sheet name="Table 3" sheetId="31" r:id="rId6"/>
    <sheet name="Table 4" sheetId="30" r:id="rId7"/>
    <sheet name="Table B" sheetId="46" r:id="rId8"/>
    <sheet name="Tables 5 - 5b" sheetId="1" r:id="rId9"/>
    <sheet name="Tables 6 &amp; 6a" sheetId="6" r:id="rId10"/>
    <sheet name="Tables 7 - 7b" sheetId="5" r:id="rId11"/>
    <sheet name="Tables 8 - 8c" sheetId="53" r:id="rId12"/>
    <sheet name="Tables 9 - 9c" sheetId="54" r:id="rId13"/>
    <sheet name="Tables 10 - 10b" sheetId="50" r:id="rId14"/>
    <sheet name="Tables 11 - 11b" sheetId="10" r:id="rId15"/>
    <sheet name="Tables 12 &amp; 12a" sheetId="11" r:id="rId16"/>
    <sheet name="Tables 13 &amp; 13a" sheetId="12" r:id="rId17"/>
    <sheet name="Tables 14 &amp; 14a" sheetId="13" r:id="rId18"/>
    <sheet name="Tables 15 &amp; 15a" sheetId="14" r:id="rId19"/>
    <sheet name="Tables 16 &amp; 16a" sheetId="15" r:id="rId20"/>
    <sheet name="Tables 17(i) - 17a (ii)" sheetId="17" r:id="rId21"/>
    <sheet name="Tables 18(i) - 18a (ii)" sheetId="16" r:id="rId22"/>
    <sheet name="Tables 19(i) &amp; 19a(ii)" sheetId="40" r:id="rId23"/>
    <sheet name="Tables 20(i) - 20a(ii)" sheetId="41" r:id="rId24"/>
    <sheet name="Tables 21 &amp; 21a" sheetId="19" r:id="rId25"/>
    <sheet name="Tables 22 - 22f" sheetId="44" r:id="rId26"/>
    <sheet name="Tables 23 - 23d" sheetId="45" r:id="rId27"/>
    <sheet name="Tables 24 &amp; 24a" sheetId="48" r:id="rId28"/>
    <sheet name="Tables 25 &amp; 25a" sheetId="47" r:id="rId29"/>
    <sheet name="User Guidance" sheetId="36" r:id="rId30"/>
    <sheet name="Glossary" sheetId="37" r:id="rId31"/>
  </sheets>
  <definedNames>
    <definedName name="_Toc397343608" localSheetId="29">'User Guidance'!$A$11</definedName>
    <definedName name="_Toc397343609" localSheetId="29">'User Guidance'!$A$47</definedName>
    <definedName name="_Toc397343610" localSheetId="29">'User Guidance'!$A$154</definedName>
    <definedName name="_Toc397343612" localSheetId="29">'User Guidance'!$A$177</definedName>
    <definedName name="_Toc397343613" localSheetId="29">'User Guidance'!$A$181</definedName>
    <definedName name="_Toc397343614" localSheetId="29">'User Guidance'!$A$187</definedName>
    <definedName name="_Toc397343615" localSheetId="29">'User Guidance'!#REF!</definedName>
    <definedName name="OLE_LINK1" localSheetId="0">Cover!#REF!</definedName>
    <definedName name="OLE_LINK23" localSheetId="29">'User Guidance'!$A$55</definedName>
    <definedName name="OLE_LINK6" localSheetId="30">Glossary!#REF!</definedName>
    <definedName name="_xlnm.Print_Area" localSheetId="30">Glossary!$B$1:$C$19</definedName>
    <definedName name="_xlnm.Print_Area" localSheetId="3">'Table 1'!$A$1:$U$29</definedName>
    <definedName name="_xlnm.Print_Area" localSheetId="4">'Table 2'!$A$1:$U$30</definedName>
    <definedName name="_xlnm.Print_Area" localSheetId="5">'Table 3'!$A$1:$T$28</definedName>
    <definedName name="_xlnm.Print_Area" localSheetId="6">'Table 4'!$A$1:$T$29</definedName>
    <definedName name="_xlnm.Print_Area" localSheetId="2">'Table A'!#REF!</definedName>
    <definedName name="_xlnm.Print_Area" localSheetId="13">'Tables 10 - 10b'!$A$3:$V$90</definedName>
    <definedName name="_xlnm.Print_Area" localSheetId="14">'Tables 11 - 11b'!$A$3:$X$88</definedName>
    <definedName name="_xlnm.Print_Area" localSheetId="15">'Tables 12 &amp; 12a'!$A$3:$T$58</definedName>
    <definedName name="_xlnm.Print_Area" localSheetId="16">'Tables 13 &amp; 13a'!$A$3:$T$54</definedName>
    <definedName name="_xlnm.Print_Area" localSheetId="17">'Tables 14 &amp; 14a'!$A$3:$V$52</definedName>
    <definedName name="_xlnm.Print_Area" localSheetId="18">'Tables 15 &amp; 15a'!$A$3:$W$59</definedName>
    <definedName name="_xlnm.Print_Area" localSheetId="19">'Tables 16 &amp; 16a'!$A$3:$V$56</definedName>
    <definedName name="_xlnm.Print_Area" localSheetId="20">'Tables 17(i) - 17a (ii)'!$A$3:$Z$107</definedName>
    <definedName name="_xlnm.Print_Area" localSheetId="21">'Tables 18(i) - 18a (ii)'!$A$3:$Z$107</definedName>
    <definedName name="_xlnm.Print_Area" localSheetId="22">'Tables 19(i) &amp; 19a(ii)'!$A$3:$Z$96</definedName>
    <definedName name="_xlnm.Print_Area" localSheetId="23">'Tables 20(i) - 20a(ii)'!$A$3:$Z$95</definedName>
    <definedName name="_xlnm.Print_Area" localSheetId="24">'Tables 21 &amp; 21a'!$A$3:$Y$60</definedName>
    <definedName name="_xlnm.Print_Area" localSheetId="25">'Tables 22 - 22f'!$A$3:$X$47</definedName>
    <definedName name="_xlnm.Print_Area" localSheetId="26">'Tables 23 - 23d'!$A$3:$N$218</definedName>
    <definedName name="_xlnm.Print_Area" localSheetId="27">'Tables 24 &amp; 24a'!$A$3:$L$31</definedName>
    <definedName name="_xlnm.Print_Area" localSheetId="28">'Tables 25 &amp; 25a'!$A$3:$L$31</definedName>
    <definedName name="_xlnm.Print_Area" localSheetId="8">'Tables 5 - 5b'!$A$3:$V$88</definedName>
    <definedName name="_xlnm.Print_Area" localSheetId="9">'Tables 6 &amp; 6a'!$A$3:$S$55</definedName>
    <definedName name="_xlnm.Print_Area" localSheetId="10">'Tables 7 - 7b'!$A$3:$U$55</definedName>
    <definedName name="_xlnm.Print_Area" localSheetId="11">'Tables 8 - 8c'!$A$3:$U$56</definedName>
    <definedName name="_xlnm.Print_Area" localSheetId="12">'Tables 9 - 9c'!$A$3:$T$56</definedName>
    <definedName name="_xlnm.Print_Area" localSheetId="29">'User Guidance'!$A$1:$A$203</definedName>
  </definedNames>
  <calcPr calcId="152511"/>
</workbook>
</file>

<file path=xl/calcChain.xml><?xml version="1.0" encoding="utf-8"?>
<calcChain xmlns="http://schemas.openxmlformats.org/spreadsheetml/2006/main">
  <c r="E24" i="16" l="1"/>
  <c r="G24" i="16"/>
  <c r="E24" i="17"/>
  <c r="I23" i="11"/>
  <c r="C49" i="19" l="1"/>
  <c r="C87" i="40"/>
  <c r="C67" i="40"/>
  <c r="C100" i="16"/>
  <c r="C77" i="16"/>
  <c r="F9" i="16"/>
  <c r="C100" i="17"/>
  <c r="C77" i="17"/>
  <c r="C48" i="15"/>
  <c r="C47" i="14"/>
  <c r="C47" i="13"/>
  <c r="C47" i="12"/>
  <c r="C48" i="11"/>
  <c r="E23" i="11"/>
  <c r="D76" i="5" l="1"/>
  <c r="D77" i="5"/>
  <c r="D78" i="5"/>
  <c r="D79" i="5"/>
  <c r="I22" i="50" l="1"/>
  <c r="J65" i="46" l="1"/>
  <c r="I65" i="46" l="1"/>
  <c r="K65" i="46" s="1"/>
  <c r="G65" i="46"/>
  <c r="I64" i="46"/>
  <c r="K64" i="46" s="1"/>
  <c r="G64" i="46"/>
  <c r="I63" i="46"/>
  <c r="J63" i="46" s="1"/>
  <c r="H63" i="46"/>
  <c r="G63" i="46"/>
  <c r="J62" i="46"/>
  <c r="I62" i="46"/>
  <c r="K62" i="46" s="1"/>
  <c r="G62" i="46"/>
  <c r="K57" i="46"/>
  <c r="J57" i="46"/>
  <c r="G57" i="46"/>
  <c r="K56" i="46"/>
  <c r="J56" i="46"/>
  <c r="G56" i="46"/>
  <c r="K55" i="46"/>
  <c r="J55" i="46"/>
  <c r="G55" i="46"/>
  <c r="K54" i="46"/>
  <c r="J54" i="46"/>
  <c r="G54" i="46"/>
  <c r="K53" i="46"/>
  <c r="J53" i="46"/>
  <c r="G53" i="46"/>
  <c r="J49" i="46"/>
  <c r="G49" i="46"/>
  <c r="K48" i="46"/>
  <c r="J48" i="46"/>
  <c r="G48" i="46"/>
  <c r="K43" i="46"/>
  <c r="H43" i="46"/>
  <c r="K42" i="46"/>
  <c r="J42" i="46"/>
  <c r="H42" i="46"/>
  <c r="G42" i="46"/>
  <c r="K41" i="46"/>
  <c r="H41" i="46"/>
  <c r="K40" i="46"/>
  <c r="J40" i="46"/>
  <c r="H40" i="46"/>
  <c r="G40" i="46"/>
  <c r="K35" i="46"/>
  <c r="H35" i="46"/>
  <c r="K34" i="46"/>
  <c r="J34" i="46"/>
  <c r="H34" i="46"/>
  <c r="G34" i="46"/>
  <c r="K29" i="46"/>
  <c r="J29" i="46"/>
  <c r="H29" i="46"/>
  <c r="G29" i="46"/>
  <c r="K28" i="46"/>
  <c r="J28" i="46"/>
  <c r="H28" i="46"/>
  <c r="G28" i="46"/>
  <c r="J23" i="46"/>
  <c r="G23" i="46"/>
  <c r="K22" i="46"/>
  <c r="J22" i="46"/>
  <c r="G22" i="46"/>
  <c r="K17" i="46"/>
  <c r="J17" i="46"/>
  <c r="H17" i="46"/>
  <c r="G17" i="46"/>
  <c r="K16" i="46"/>
  <c r="J16" i="46"/>
  <c r="H16" i="46"/>
  <c r="G16" i="46"/>
  <c r="K11" i="46"/>
  <c r="J11" i="46"/>
  <c r="H11" i="46"/>
  <c r="G11" i="46"/>
  <c r="K10" i="46"/>
  <c r="J10" i="46"/>
  <c r="H10" i="46"/>
  <c r="G10" i="46"/>
  <c r="K9" i="46"/>
  <c r="J9" i="46"/>
  <c r="G9" i="46"/>
  <c r="K8" i="46"/>
  <c r="J8" i="46"/>
  <c r="H8" i="46"/>
  <c r="G8" i="46"/>
  <c r="K7" i="46"/>
  <c r="J7" i="46"/>
  <c r="G7" i="46"/>
  <c r="K63" i="46" l="1"/>
  <c r="J64" i="46"/>
  <c r="D23" i="19" l="1"/>
  <c r="F49" i="19"/>
  <c r="C50" i="19"/>
  <c r="D49" i="19" s="1"/>
  <c r="F23" i="19"/>
  <c r="E23" i="19"/>
  <c r="E49" i="19" l="1"/>
  <c r="I10" i="40"/>
  <c r="I11" i="40"/>
  <c r="I12" i="40"/>
  <c r="I13" i="40"/>
  <c r="I14" i="40"/>
  <c r="I15" i="40"/>
  <c r="I16" i="40"/>
  <c r="I17" i="40"/>
  <c r="I18" i="40"/>
  <c r="I19" i="40"/>
  <c r="I20" i="40"/>
  <c r="I9" i="40"/>
  <c r="F20" i="41"/>
  <c r="F19" i="41"/>
  <c r="C87" i="41"/>
  <c r="F87" i="41"/>
  <c r="D87" i="41"/>
  <c r="E87" i="41"/>
  <c r="E67" i="41"/>
  <c r="D67" i="41"/>
  <c r="C67" i="41"/>
  <c r="F67" i="41"/>
  <c r="E44" i="41"/>
  <c r="H17" i="41"/>
  <c r="H20" i="41"/>
  <c r="E20" i="41"/>
  <c r="G20" i="41" s="1"/>
  <c r="D100" i="16"/>
  <c r="H67" i="41" l="1"/>
  <c r="G67" i="41"/>
  <c r="F20" i="40"/>
  <c r="F44" i="40"/>
  <c r="F87" i="40"/>
  <c r="D87" i="40"/>
  <c r="E87" i="40"/>
  <c r="F67" i="40"/>
  <c r="D67" i="40"/>
  <c r="E67" i="40"/>
  <c r="E44" i="40"/>
  <c r="H20" i="40"/>
  <c r="E20" i="40"/>
  <c r="G20" i="40"/>
  <c r="F100" i="16"/>
  <c r="E100" i="16"/>
  <c r="F77" i="16"/>
  <c r="D77" i="16"/>
  <c r="E51" i="16"/>
  <c r="F24" i="16"/>
  <c r="H24" i="16"/>
  <c r="E77" i="16" l="1"/>
  <c r="H67" i="40"/>
  <c r="G67" i="40"/>
  <c r="H77" i="16"/>
  <c r="G77" i="16"/>
  <c r="F51" i="17" l="1"/>
  <c r="F24" i="17"/>
  <c r="F100" i="17"/>
  <c r="D100" i="17"/>
  <c r="E100" i="17"/>
  <c r="G77" i="17"/>
  <c r="F77" i="17"/>
  <c r="D77" i="17"/>
  <c r="E77" i="17"/>
  <c r="E51" i="17"/>
  <c r="G24" i="17"/>
  <c r="H77" i="17" l="1"/>
  <c r="D23" i="15"/>
  <c r="D22" i="15"/>
  <c r="D48" i="15"/>
  <c r="F48" i="15"/>
  <c r="F23" i="15"/>
  <c r="E23" i="15"/>
  <c r="E48" i="15" l="1"/>
  <c r="F23" i="14" l="1"/>
  <c r="E23" i="12" l="1"/>
  <c r="H48" i="11"/>
  <c r="F48" i="11"/>
  <c r="G48" i="11"/>
  <c r="E48" i="11"/>
  <c r="D48" i="11"/>
  <c r="I48" i="11" l="1"/>
  <c r="F23" i="11"/>
  <c r="G23" i="10" l="1"/>
  <c r="K23" i="10" l="1"/>
  <c r="J23" i="10"/>
  <c r="D29" i="44" l="1"/>
  <c r="H307" i="44" l="1"/>
  <c r="G307" i="44"/>
  <c r="F307" i="44"/>
  <c r="E307" i="44"/>
  <c r="D307" i="44"/>
  <c r="H296" i="44"/>
  <c r="G296" i="44"/>
  <c r="F296" i="44"/>
  <c r="E296" i="44"/>
  <c r="D296" i="44"/>
  <c r="H285" i="44"/>
  <c r="G285" i="44"/>
  <c r="F285" i="44"/>
  <c r="E285" i="44"/>
  <c r="D285" i="44"/>
  <c r="D259" i="44"/>
  <c r="D258" i="44"/>
  <c r="D257" i="44"/>
  <c r="D256" i="44"/>
  <c r="D255" i="44"/>
  <c r="D254" i="44"/>
  <c r="D253" i="44"/>
  <c r="D252" i="44"/>
  <c r="D251" i="44"/>
  <c r="D250" i="44"/>
  <c r="D248" i="44"/>
  <c r="D247" i="44"/>
  <c r="D246" i="44"/>
  <c r="D245" i="44"/>
  <c r="D244" i="44"/>
  <c r="D243" i="44"/>
  <c r="D242" i="44"/>
  <c r="D241" i="44"/>
  <c r="D240" i="44"/>
  <c r="D239" i="44"/>
  <c r="D237" i="44"/>
  <c r="D236" i="44"/>
  <c r="D235" i="44"/>
  <c r="D234" i="44"/>
  <c r="D233" i="44"/>
  <c r="D232" i="44"/>
  <c r="D231" i="44"/>
  <c r="D230" i="44"/>
  <c r="D229" i="44"/>
  <c r="D228" i="44"/>
  <c r="D215" i="44"/>
  <c r="D214" i="44"/>
  <c r="D213" i="44"/>
  <c r="D212" i="44"/>
  <c r="D211" i="44"/>
  <c r="D210" i="44"/>
  <c r="D209" i="44"/>
  <c r="D208" i="44"/>
  <c r="D207" i="44"/>
  <c r="D206" i="44"/>
  <c r="D204" i="44"/>
  <c r="D203" i="44"/>
  <c r="D202" i="44"/>
  <c r="D201" i="44"/>
  <c r="D200" i="44"/>
  <c r="D199" i="44"/>
  <c r="D198" i="44"/>
  <c r="D197" i="44"/>
  <c r="D196" i="44"/>
  <c r="D195" i="44"/>
  <c r="D193" i="44"/>
  <c r="D192" i="44"/>
  <c r="D191" i="44"/>
  <c r="D190" i="44"/>
  <c r="D189" i="44"/>
  <c r="D188" i="44"/>
  <c r="D187" i="44"/>
  <c r="D186" i="44"/>
  <c r="D185" i="44"/>
  <c r="D184" i="44"/>
  <c r="D171" i="44"/>
  <c r="D170" i="44"/>
  <c r="D169" i="44"/>
  <c r="D168" i="44"/>
  <c r="D167" i="44"/>
  <c r="D166" i="44"/>
  <c r="D165" i="44"/>
  <c r="D164" i="44"/>
  <c r="D163" i="44"/>
  <c r="D162" i="44"/>
  <c r="D160" i="44"/>
  <c r="D159" i="44"/>
  <c r="D158" i="44"/>
  <c r="D157" i="44"/>
  <c r="D156" i="44"/>
  <c r="D155" i="44"/>
  <c r="D154" i="44"/>
  <c r="D153" i="44"/>
  <c r="D152" i="44"/>
  <c r="D151" i="44"/>
  <c r="D149" i="44"/>
  <c r="D148" i="44"/>
  <c r="D147" i="44"/>
  <c r="D146" i="44"/>
  <c r="D145" i="44"/>
  <c r="D144" i="44"/>
  <c r="D143" i="44"/>
  <c r="D142" i="44"/>
  <c r="D141" i="44"/>
  <c r="D140" i="44"/>
  <c r="D127" i="44"/>
  <c r="D126" i="44"/>
  <c r="D125" i="44"/>
  <c r="D124" i="44"/>
  <c r="D123" i="44"/>
  <c r="D122" i="44"/>
  <c r="D121" i="44"/>
  <c r="D120" i="44"/>
  <c r="D119" i="44"/>
  <c r="D118" i="44"/>
  <c r="D116" i="44"/>
  <c r="D115" i="44"/>
  <c r="D114" i="44"/>
  <c r="D113" i="44"/>
  <c r="D112" i="44"/>
  <c r="D111" i="44"/>
  <c r="D110" i="44"/>
  <c r="D109" i="44"/>
  <c r="D108" i="44"/>
  <c r="D107" i="44"/>
  <c r="D105" i="44"/>
  <c r="D104" i="44"/>
  <c r="D103" i="44"/>
  <c r="D102" i="44"/>
  <c r="D101" i="44"/>
  <c r="D100" i="44"/>
  <c r="D99" i="44"/>
  <c r="D98" i="44"/>
  <c r="D97" i="44"/>
  <c r="D96" i="44"/>
  <c r="D83" i="44"/>
  <c r="D82" i="44"/>
  <c r="D81" i="44"/>
  <c r="D80" i="44"/>
  <c r="D79" i="44"/>
  <c r="D78" i="44"/>
  <c r="D77" i="44"/>
  <c r="D76" i="44"/>
  <c r="D75" i="44"/>
  <c r="D74" i="44"/>
  <c r="D72" i="44"/>
  <c r="D71" i="44"/>
  <c r="D70" i="44"/>
  <c r="D69" i="44"/>
  <c r="D68" i="44"/>
  <c r="D67" i="44"/>
  <c r="D66" i="44"/>
  <c r="D65" i="44"/>
  <c r="D64" i="44"/>
  <c r="D63" i="44"/>
  <c r="D61" i="44"/>
  <c r="D60" i="44"/>
  <c r="D59" i="44"/>
  <c r="D58" i="44"/>
  <c r="D57" i="44"/>
  <c r="D56" i="44"/>
  <c r="D55" i="44"/>
  <c r="D54" i="44"/>
  <c r="D53" i="44"/>
  <c r="D52" i="44"/>
  <c r="H40" i="44"/>
  <c r="G40" i="44"/>
  <c r="F40" i="44"/>
  <c r="E40" i="44"/>
  <c r="D40" i="44"/>
  <c r="H29" i="44"/>
  <c r="D249" i="44" s="1"/>
  <c r="G29" i="44"/>
  <c r="D205" i="44" s="1"/>
  <c r="F29" i="44"/>
  <c r="D161" i="44" s="1"/>
  <c r="E29" i="44"/>
  <c r="D117" i="44" s="1"/>
  <c r="E110" i="44" s="1"/>
  <c r="D73" i="44"/>
  <c r="H18" i="44"/>
  <c r="D238" i="44" s="1"/>
  <c r="G18" i="44"/>
  <c r="D194" i="44" s="1"/>
  <c r="F18" i="44"/>
  <c r="D150" i="44" s="1"/>
  <c r="E18" i="44"/>
  <c r="D106" i="44" s="1"/>
  <c r="D18" i="44"/>
  <c r="D62" i="44" s="1"/>
  <c r="E55" i="44" s="1"/>
  <c r="F57" i="44" l="1"/>
  <c r="F112" i="44"/>
  <c r="F229" i="44"/>
  <c r="F231" i="44"/>
  <c r="F233" i="44"/>
  <c r="F235" i="44"/>
  <c r="F237" i="44"/>
  <c r="F246" i="44"/>
  <c r="F251" i="44"/>
  <c r="F253" i="44"/>
  <c r="F255" i="44"/>
  <c r="F257" i="44"/>
  <c r="F259" i="44"/>
  <c r="E54" i="44"/>
  <c r="E59" i="44"/>
  <c r="E109" i="44"/>
  <c r="E114" i="44"/>
  <c r="F75" i="44"/>
  <c r="F83" i="44"/>
  <c r="F141" i="44"/>
  <c r="F143" i="44"/>
  <c r="F145" i="44"/>
  <c r="F147" i="44"/>
  <c r="F149" i="44"/>
  <c r="F163" i="44"/>
  <c r="F165" i="44"/>
  <c r="F167" i="44"/>
  <c r="F169" i="44"/>
  <c r="F171" i="44"/>
  <c r="F189" i="44"/>
  <c r="F191" i="44"/>
  <c r="F196" i="44"/>
  <c r="F198" i="44"/>
  <c r="F200" i="44"/>
  <c r="F202" i="44"/>
  <c r="F204" i="44"/>
  <c r="F213" i="44"/>
  <c r="F215" i="44"/>
  <c r="D128" i="44"/>
  <c r="E126" i="44" s="1"/>
  <c r="D216" i="44"/>
  <c r="E215" i="44" s="1"/>
  <c r="E64" i="44"/>
  <c r="E66" i="44"/>
  <c r="E68" i="44"/>
  <c r="E70" i="44"/>
  <c r="E72" i="44"/>
  <c r="E141" i="44"/>
  <c r="E200" i="44"/>
  <c r="D172" i="44"/>
  <c r="E167" i="44" s="1"/>
  <c r="D260" i="44"/>
  <c r="E259" i="44" s="1"/>
  <c r="F53" i="44"/>
  <c r="E58" i="44"/>
  <c r="F61" i="44"/>
  <c r="F79" i="44"/>
  <c r="D84" i="44"/>
  <c r="E81" i="44" s="1"/>
  <c r="E97" i="44"/>
  <c r="E99" i="44"/>
  <c r="E101" i="44"/>
  <c r="E103" i="44"/>
  <c r="E105" i="44"/>
  <c r="F108" i="44"/>
  <c r="E113" i="44"/>
  <c r="F116" i="44"/>
  <c r="E246" i="44"/>
  <c r="E53" i="44"/>
  <c r="F55" i="44"/>
  <c r="E56" i="44"/>
  <c r="E57" i="44"/>
  <c r="F59" i="44"/>
  <c r="E60" i="44"/>
  <c r="E61" i="44"/>
  <c r="F65" i="44"/>
  <c r="F67" i="44"/>
  <c r="F69" i="44"/>
  <c r="F71" i="44"/>
  <c r="F77" i="44"/>
  <c r="E79" i="44"/>
  <c r="F81" i="44"/>
  <c r="E82" i="44"/>
  <c r="F98" i="44"/>
  <c r="F100" i="44"/>
  <c r="F102" i="44"/>
  <c r="F104" i="44"/>
  <c r="E108" i="44"/>
  <c r="F110" i="44"/>
  <c r="E111" i="44"/>
  <c r="E112" i="44"/>
  <c r="F114" i="44"/>
  <c r="E115" i="44"/>
  <c r="E116" i="44"/>
  <c r="F120" i="44"/>
  <c r="F122" i="44"/>
  <c r="F124" i="44"/>
  <c r="F126" i="44"/>
  <c r="F153" i="44"/>
  <c r="F155" i="44"/>
  <c r="F157" i="44"/>
  <c r="F159" i="44"/>
  <c r="F186" i="44"/>
  <c r="F188" i="44"/>
  <c r="F190" i="44"/>
  <c r="F208" i="44"/>
  <c r="F210" i="44"/>
  <c r="F212" i="44"/>
  <c r="F214" i="44"/>
  <c r="F241" i="44"/>
  <c r="F243" i="44"/>
  <c r="F245" i="44"/>
  <c r="F247" i="44"/>
  <c r="E104" i="44"/>
  <c r="E102" i="44"/>
  <c r="E100" i="44"/>
  <c r="E98" i="44"/>
  <c r="E71" i="44"/>
  <c r="E69" i="44"/>
  <c r="E67" i="44"/>
  <c r="E65" i="44"/>
  <c r="E191" i="44"/>
  <c r="E189" i="44"/>
  <c r="E155" i="44"/>
  <c r="E153" i="44"/>
  <c r="F54" i="44"/>
  <c r="F56" i="44"/>
  <c r="F58" i="44"/>
  <c r="F60" i="44"/>
  <c r="F64" i="44"/>
  <c r="F66" i="44"/>
  <c r="F68" i="44"/>
  <c r="F70" i="44"/>
  <c r="F72" i="44"/>
  <c r="F76" i="44"/>
  <c r="F78" i="44"/>
  <c r="F80" i="44"/>
  <c r="F82" i="44"/>
  <c r="F97" i="44"/>
  <c r="F99" i="44"/>
  <c r="F101" i="44"/>
  <c r="F103" i="44"/>
  <c r="F105" i="44"/>
  <c r="F109" i="44"/>
  <c r="F111" i="44"/>
  <c r="F113" i="44"/>
  <c r="F115" i="44"/>
  <c r="F119" i="44"/>
  <c r="F121" i="44"/>
  <c r="F123" i="44"/>
  <c r="F125" i="44"/>
  <c r="F127" i="44"/>
  <c r="E152" i="44"/>
  <c r="E154" i="44"/>
  <c r="E156" i="44"/>
  <c r="E158" i="44"/>
  <c r="E160" i="44"/>
  <c r="E185" i="44"/>
  <c r="E187" i="44"/>
  <c r="E240" i="44"/>
  <c r="E242" i="44"/>
  <c r="E244" i="44"/>
  <c r="E248" i="44"/>
  <c r="E235" i="44"/>
  <c r="E233" i="44"/>
  <c r="E231" i="44"/>
  <c r="E142" i="44"/>
  <c r="E144" i="44"/>
  <c r="E146" i="44"/>
  <c r="E148" i="44"/>
  <c r="E164" i="44"/>
  <c r="E197" i="44"/>
  <c r="E199" i="44"/>
  <c r="E201" i="44"/>
  <c r="E203" i="44"/>
  <c r="E230" i="44"/>
  <c r="E232" i="44"/>
  <c r="E234" i="44"/>
  <c r="E236" i="44"/>
  <c r="E252" i="44"/>
  <c r="F142" i="44"/>
  <c r="E143" i="44"/>
  <c r="F144" i="44"/>
  <c r="E145" i="44"/>
  <c r="F146" i="44"/>
  <c r="E147" i="44"/>
  <c r="F148" i="44"/>
  <c r="E149" i="44"/>
  <c r="F152" i="44"/>
  <c r="F154" i="44"/>
  <c r="F156" i="44"/>
  <c r="E157" i="44"/>
  <c r="F158" i="44"/>
  <c r="E159" i="44"/>
  <c r="F160" i="44"/>
  <c r="F164" i="44"/>
  <c r="F166" i="44"/>
  <c r="F168" i="44"/>
  <c r="F170" i="44"/>
  <c r="F185" i="44"/>
  <c r="E186" i="44"/>
  <c r="F187" i="44"/>
  <c r="E188" i="44"/>
  <c r="E190" i="44"/>
  <c r="E196" i="44"/>
  <c r="F197" i="44"/>
  <c r="E198" i="44"/>
  <c r="F199" i="44"/>
  <c r="F201" i="44"/>
  <c r="E202" i="44"/>
  <c r="F203" i="44"/>
  <c r="E204" i="44"/>
  <c r="F207" i="44"/>
  <c r="F209" i="44"/>
  <c r="F211" i="44"/>
  <c r="E229" i="44"/>
  <c r="F230" i="44"/>
  <c r="F232" i="44"/>
  <c r="F234" i="44"/>
  <c r="F236" i="44"/>
  <c r="E237" i="44"/>
  <c r="F240" i="44"/>
  <c r="E241" i="44"/>
  <c r="F242" i="44"/>
  <c r="E243" i="44"/>
  <c r="F244" i="44"/>
  <c r="E245" i="44"/>
  <c r="E247" i="44"/>
  <c r="F248" i="44"/>
  <c r="F252" i="44"/>
  <c r="F254" i="44"/>
  <c r="F256" i="44"/>
  <c r="F258" i="44"/>
  <c r="E165" i="44" l="1"/>
  <c r="E209" i="44"/>
  <c r="E256" i="44"/>
  <c r="E168" i="44"/>
  <c r="E257" i="44"/>
  <c r="E83" i="44"/>
  <c r="E78" i="44"/>
  <c r="E75" i="44"/>
  <c r="E123" i="44"/>
  <c r="E212" i="44"/>
  <c r="E210" i="44"/>
  <c r="E208" i="44"/>
  <c r="E127" i="44"/>
  <c r="E124" i="44"/>
  <c r="E122" i="44"/>
  <c r="E120" i="44"/>
  <c r="E213" i="44"/>
  <c r="E119" i="44"/>
  <c r="E255" i="44"/>
  <c r="E253" i="44"/>
  <c r="E214" i="44"/>
  <c r="E171" i="44"/>
  <c r="E169" i="44"/>
  <c r="E163" i="44"/>
  <c r="E258" i="44"/>
  <c r="E254" i="44"/>
  <c r="E170" i="44"/>
  <c r="E166" i="44"/>
  <c r="E251" i="44"/>
  <c r="E211" i="44"/>
  <c r="E207" i="44"/>
  <c r="E76" i="44"/>
  <c r="E125" i="44"/>
  <c r="E121" i="44"/>
  <c r="E80" i="44"/>
  <c r="E77" i="44"/>
  <c r="F160" i="45"/>
  <c r="E127" i="45"/>
  <c r="D127" i="45"/>
  <c r="F127" i="45" s="1"/>
  <c r="E116" i="45"/>
  <c r="D116" i="45"/>
  <c r="F116" i="45" s="1"/>
  <c r="E72" i="45"/>
  <c r="E171" i="45"/>
  <c r="D171" i="45"/>
  <c r="F171" i="45" s="1"/>
  <c r="D160" i="45"/>
  <c r="E160" i="45" s="1"/>
  <c r="F215" i="45" l="1"/>
  <c r="E215" i="45"/>
  <c r="D215" i="45"/>
  <c r="E204" i="45"/>
  <c r="D204" i="45"/>
  <c r="F204" i="45" s="1"/>
  <c r="E193" i="45"/>
  <c r="D193" i="45"/>
  <c r="F193" i="45" s="1"/>
  <c r="D170" i="45"/>
  <c r="E170" i="45"/>
  <c r="F170" i="45"/>
  <c r="D149" i="45"/>
  <c r="F149" i="45" s="1"/>
  <c r="D105" i="45"/>
  <c r="F105" i="45" s="1"/>
  <c r="D83" i="45"/>
  <c r="F83" i="45" s="1"/>
  <c r="D72" i="45"/>
  <c r="F72" i="45" s="1"/>
  <c r="F61" i="45"/>
  <c r="E61" i="45"/>
  <c r="D61" i="45"/>
  <c r="E149" i="45" l="1"/>
  <c r="E105" i="45"/>
  <c r="E83" i="45"/>
  <c r="C49" i="30"/>
  <c r="C48" i="30"/>
  <c r="G48" i="30" s="1"/>
  <c r="C47" i="30"/>
  <c r="G47" i="30" s="1"/>
  <c r="C46" i="30"/>
  <c r="G46" i="30" s="1"/>
  <c r="C45" i="30"/>
  <c r="G45" i="30" s="1"/>
  <c r="C44" i="30"/>
  <c r="G44" i="30" s="1"/>
  <c r="C43" i="30"/>
  <c r="G43" i="30" s="1"/>
  <c r="C42" i="30"/>
  <c r="G42" i="30" s="1"/>
  <c r="C41" i="30"/>
  <c r="G41" i="30" s="1"/>
  <c r="C40" i="30"/>
  <c r="G40" i="30" s="1"/>
  <c r="C39" i="30"/>
  <c r="G39" i="30" s="1"/>
  <c r="C38" i="30"/>
  <c r="G38" i="30" s="1"/>
  <c r="C37" i="30"/>
  <c r="C25" i="30"/>
  <c r="E49" i="30" s="1"/>
  <c r="G23" i="30"/>
  <c r="D23" i="30"/>
  <c r="G22" i="30"/>
  <c r="E22" i="30"/>
  <c r="G21" i="30"/>
  <c r="D21" i="30"/>
  <c r="G20" i="30"/>
  <c r="E20" i="30"/>
  <c r="G19" i="30"/>
  <c r="D19" i="30"/>
  <c r="G18" i="30"/>
  <c r="E18" i="30"/>
  <c r="G17" i="30"/>
  <c r="D17" i="30"/>
  <c r="G16" i="30"/>
  <c r="E16" i="30"/>
  <c r="G15" i="30"/>
  <c r="D15" i="30"/>
  <c r="G14" i="30"/>
  <c r="E14" i="30"/>
  <c r="G13" i="30"/>
  <c r="D13" i="30"/>
  <c r="G12" i="30"/>
  <c r="E12" i="30"/>
  <c r="G11" i="30"/>
  <c r="E11" i="30"/>
  <c r="G10" i="30"/>
  <c r="E10" i="30"/>
  <c r="G9" i="30"/>
  <c r="E9" i="30"/>
  <c r="E38" i="30" l="1"/>
  <c r="E39" i="30"/>
  <c r="E40" i="30"/>
  <c r="E41" i="30"/>
  <c r="E42" i="30"/>
  <c r="E43" i="30"/>
  <c r="E44" i="30"/>
  <c r="E45" i="30"/>
  <c r="E46" i="30"/>
  <c r="E47" i="30"/>
  <c r="E48" i="30"/>
  <c r="E8" i="30"/>
  <c r="E13" i="30"/>
  <c r="D14" i="30"/>
  <c r="E15" i="30"/>
  <c r="D16" i="30"/>
  <c r="E17" i="30"/>
  <c r="D18" i="30"/>
  <c r="E19" i="30"/>
  <c r="D20" i="30"/>
  <c r="E21" i="30"/>
  <c r="D22" i="30"/>
  <c r="E23" i="30"/>
  <c r="E24" i="30"/>
  <c r="E25" i="30"/>
  <c r="E37" i="30"/>
  <c r="D38" i="30"/>
  <c r="D39" i="30"/>
  <c r="D40" i="30"/>
  <c r="D41" i="30"/>
  <c r="D42" i="30"/>
  <c r="D43" i="30"/>
  <c r="D44" i="30"/>
  <c r="D45" i="30"/>
  <c r="D46" i="30"/>
  <c r="D47" i="30"/>
  <c r="D48" i="30"/>
  <c r="E81" i="50"/>
  <c r="D81" i="50"/>
  <c r="F50" i="50"/>
  <c r="F49" i="50"/>
  <c r="F48" i="50"/>
  <c r="F47" i="50"/>
  <c r="F46" i="50"/>
  <c r="F45" i="50"/>
  <c r="F44" i="50"/>
  <c r="F43" i="50"/>
  <c r="F42" i="50"/>
  <c r="F41" i="50"/>
  <c r="F40" i="50"/>
  <c r="C50" i="50"/>
  <c r="C49" i="50"/>
  <c r="C48" i="50"/>
  <c r="C47" i="50"/>
  <c r="C46" i="50"/>
  <c r="C45" i="50"/>
  <c r="C44" i="50"/>
  <c r="C43" i="50"/>
  <c r="C42" i="50"/>
  <c r="C41" i="50"/>
  <c r="C40" i="50"/>
  <c r="E49" i="50"/>
  <c r="G49" i="50" l="1"/>
  <c r="H49" i="50" s="1"/>
  <c r="E22" i="50" l="1"/>
  <c r="G22" i="50" s="1"/>
  <c r="H22" i="50" s="1"/>
  <c r="C46" i="13" l="1"/>
  <c r="C45" i="13"/>
  <c r="C44" i="13"/>
  <c r="C43" i="13"/>
  <c r="C42" i="13"/>
  <c r="C41" i="13"/>
  <c r="C40" i="13"/>
  <c r="C39" i="13"/>
  <c r="C38" i="13"/>
  <c r="C37" i="13"/>
  <c r="D46" i="13"/>
  <c r="D22" i="13"/>
  <c r="K49" i="10"/>
  <c r="K49" i="54"/>
  <c r="K48" i="54"/>
  <c r="K47" i="54"/>
  <c r="K46" i="54"/>
  <c r="K45" i="54"/>
  <c r="K44" i="54"/>
  <c r="K43" i="54"/>
  <c r="K42" i="54"/>
  <c r="K41" i="54"/>
  <c r="K40" i="54"/>
  <c r="K23" i="54"/>
  <c r="K22" i="54"/>
  <c r="K21" i="54"/>
  <c r="K20" i="54"/>
  <c r="K19" i="54"/>
  <c r="K18" i="54"/>
  <c r="K17" i="54"/>
  <c r="K16" i="54"/>
  <c r="K15" i="54"/>
  <c r="K14" i="54"/>
  <c r="K13" i="54"/>
  <c r="K12" i="54"/>
  <c r="K11" i="54"/>
  <c r="K10" i="54"/>
  <c r="K49" i="53"/>
  <c r="K48" i="53"/>
  <c r="K47" i="53"/>
  <c r="K46" i="53"/>
  <c r="K45" i="53"/>
  <c r="K44" i="53"/>
  <c r="K43" i="53"/>
  <c r="K42" i="53"/>
  <c r="K41" i="53"/>
  <c r="K40" i="53"/>
  <c r="K23" i="53"/>
  <c r="K22" i="53"/>
  <c r="K21" i="53"/>
  <c r="K20" i="53"/>
  <c r="K19" i="53"/>
  <c r="K18" i="53"/>
  <c r="K17" i="53"/>
  <c r="K16" i="53"/>
  <c r="K15" i="53"/>
  <c r="K14" i="53"/>
  <c r="K13" i="53"/>
  <c r="K12" i="53"/>
  <c r="K11" i="53"/>
  <c r="K10" i="53"/>
  <c r="K49" i="5"/>
  <c r="K48" i="5"/>
  <c r="K47" i="5"/>
  <c r="K46" i="5"/>
  <c r="K45" i="5"/>
  <c r="K44" i="5"/>
  <c r="K43" i="5"/>
  <c r="K42" i="5"/>
  <c r="K41" i="5"/>
  <c r="K40" i="5"/>
  <c r="K23" i="5"/>
  <c r="K22" i="5"/>
  <c r="K21" i="5"/>
  <c r="K20" i="5"/>
  <c r="K19" i="5"/>
  <c r="K18" i="5"/>
  <c r="K17" i="5"/>
  <c r="K16" i="5"/>
  <c r="K15" i="5"/>
  <c r="K14" i="5"/>
  <c r="K13" i="5"/>
  <c r="K12" i="5"/>
  <c r="K11" i="5"/>
  <c r="K10" i="5"/>
  <c r="I48" i="6"/>
  <c r="I47" i="6"/>
  <c r="I46" i="6"/>
  <c r="I45" i="6"/>
  <c r="I44" i="6"/>
  <c r="I43" i="6"/>
  <c r="I42" i="6"/>
  <c r="I41" i="6"/>
  <c r="I40" i="6"/>
  <c r="I39" i="6"/>
  <c r="I23" i="6"/>
  <c r="I22" i="6"/>
  <c r="I21" i="6"/>
  <c r="I20" i="6"/>
  <c r="I19" i="6"/>
  <c r="I18" i="6"/>
  <c r="I17" i="6"/>
  <c r="I16" i="6"/>
  <c r="I15" i="6"/>
  <c r="I14" i="6"/>
  <c r="I13" i="6"/>
  <c r="I12" i="6"/>
  <c r="I11" i="6"/>
  <c r="I10" i="6"/>
  <c r="K49" i="1"/>
  <c r="K48" i="1"/>
  <c r="K47" i="1"/>
  <c r="K46" i="1"/>
  <c r="K45" i="1"/>
  <c r="K44" i="1"/>
  <c r="K43" i="1"/>
  <c r="K42" i="1"/>
  <c r="K41" i="1"/>
  <c r="K40" i="1"/>
  <c r="F47" i="12"/>
  <c r="F46" i="12"/>
  <c r="F45" i="12"/>
  <c r="F44" i="12"/>
  <c r="F43" i="12"/>
  <c r="F42" i="12"/>
  <c r="F41" i="12"/>
  <c r="F40" i="12"/>
  <c r="F39" i="12"/>
  <c r="F38" i="12"/>
  <c r="C46" i="12"/>
  <c r="C45" i="12"/>
  <c r="C44" i="12"/>
  <c r="C43" i="12"/>
  <c r="C42" i="12"/>
  <c r="C41" i="12"/>
  <c r="C40" i="12"/>
  <c r="C39" i="12"/>
  <c r="C38" i="12"/>
  <c r="C37" i="12"/>
  <c r="D46" i="12"/>
  <c r="F23" i="12"/>
  <c r="F22" i="12"/>
  <c r="F21" i="12"/>
  <c r="F20" i="12"/>
  <c r="F19" i="12"/>
  <c r="F18" i="12"/>
  <c r="F17" i="12"/>
  <c r="F16" i="12"/>
  <c r="F15" i="12"/>
  <c r="F14" i="12"/>
  <c r="F13" i="12"/>
  <c r="F12" i="12"/>
  <c r="F11" i="12"/>
  <c r="F10" i="12"/>
  <c r="D47" i="12"/>
  <c r="D45" i="12"/>
  <c r="D44" i="12"/>
  <c r="D43" i="12"/>
  <c r="D42" i="12"/>
  <c r="D41" i="12"/>
  <c r="D40" i="12"/>
  <c r="D39" i="12"/>
  <c r="D38" i="12"/>
  <c r="D37" i="12"/>
  <c r="E22" i="12"/>
  <c r="D22" i="12"/>
  <c r="E78" i="10"/>
  <c r="D78" i="10"/>
  <c r="F39" i="10"/>
  <c r="F49" i="10"/>
  <c r="F48" i="10"/>
  <c r="F47" i="10"/>
  <c r="F46" i="10"/>
  <c r="F45" i="10"/>
  <c r="F44" i="10"/>
  <c r="F43" i="10"/>
  <c r="F42" i="10"/>
  <c r="F41" i="10"/>
  <c r="F40" i="10"/>
  <c r="C49" i="10"/>
  <c r="C48" i="10"/>
  <c r="C47" i="10"/>
  <c r="C46" i="10"/>
  <c r="C45" i="10"/>
  <c r="C44" i="10"/>
  <c r="C43" i="10"/>
  <c r="C42" i="10"/>
  <c r="C41" i="10"/>
  <c r="C40" i="10"/>
  <c r="C39" i="10"/>
  <c r="E48" i="10"/>
  <c r="G48" i="10" s="1"/>
  <c r="E22" i="10"/>
  <c r="G22" i="10" s="1"/>
  <c r="H22" i="10" s="1"/>
  <c r="E46" i="12" l="1"/>
  <c r="H48" i="10"/>
  <c r="E104" i="54" l="1"/>
  <c r="D104" i="54"/>
  <c r="E79" i="54"/>
  <c r="E78" i="54"/>
  <c r="D78" i="54"/>
  <c r="F49" i="54"/>
  <c r="F48" i="54"/>
  <c r="F47" i="54"/>
  <c r="F46" i="54"/>
  <c r="F45" i="54"/>
  <c r="F44" i="54"/>
  <c r="F43" i="54"/>
  <c r="F42" i="54"/>
  <c r="F41" i="54"/>
  <c r="F40" i="54"/>
  <c r="F39" i="54"/>
  <c r="C49" i="54"/>
  <c r="C48" i="54"/>
  <c r="H48" i="54" s="1"/>
  <c r="C47" i="54"/>
  <c r="C46" i="54"/>
  <c r="C45" i="54"/>
  <c r="C44" i="54"/>
  <c r="C43" i="54"/>
  <c r="C42" i="54"/>
  <c r="C41" i="54"/>
  <c r="C40" i="54"/>
  <c r="C39" i="54"/>
  <c r="I48" i="54"/>
  <c r="G48" i="54"/>
  <c r="E48" i="54"/>
  <c r="I22" i="54"/>
  <c r="E22" i="54"/>
  <c r="G22" i="54" s="1"/>
  <c r="H22" i="54" s="1"/>
  <c r="E103" i="53"/>
  <c r="D103" i="53"/>
  <c r="E78" i="53"/>
  <c r="D78" i="53"/>
  <c r="C49" i="53"/>
  <c r="F49" i="53"/>
  <c r="F48" i="53"/>
  <c r="F47" i="53"/>
  <c r="F46" i="53"/>
  <c r="F45" i="53"/>
  <c r="F44" i="53"/>
  <c r="F43" i="53"/>
  <c r="F42" i="53"/>
  <c r="F41" i="53"/>
  <c r="F40" i="53"/>
  <c r="F39" i="53"/>
  <c r="C48" i="53"/>
  <c r="C47" i="53"/>
  <c r="C46" i="53"/>
  <c r="C45" i="53"/>
  <c r="C44" i="53"/>
  <c r="C43" i="53"/>
  <c r="C42" i="53"/>
  <c r="C41" i="53"/>
  <c r="C40" i="53"/>
  <c r="C39" i="53"/>
  <c r="E48" i="53"/>
  <c r="G48" i="53" s="1"/>
  <c r="H48" i="53" s="1"/>
  <c r="E22" i="53"/>
  <c r="G22" i="53" s="1"/>
  <c r="H22" i="53" s="1"/>
  <c r="C47" i="5"/>
  <c r="E78" i="5"/>
  <c r="F38" i="5"/>
  <c r="F24" i="5" s="1"/>
  <c r="F39" i="5"/>
  <c r="F40" i="5"/>
  <c r="F41" i="5"/>
  <c r="F42" i="5"/>
  <c r="F43" i="5"/>
  <c r="F44" i="5"/>
  <c r="F45" i="5"/>
  <c r="F46" i="5"/>
  <c r="F47" i="5"/>
  <c r="F48" i="5"/>
  <c r="F49" i="5"/>
  <c r="F50" i="5"/>
  <c r="C49" i="5"/>
  <c r="C48" i="5"/>
  <c r="E48" i="5"/>
  <c r="G48" i="5" s="1"/>
  <c r="D48" i="6"/>
  <c r="E22" i="5"/>
  <c r="G22" i="5" s="1"/>
  <c r="H22" i="5" s="1"/>
  <c r="D47" i="6"/>
  <c r="D46" i="6"/>
  <c r="D45" i="6"/>
  <c r="D44" i="6"/>
  <c r="D43" i="6"/>
  <c r="D42" i="6"/>
  <c r="D41" i="6"/>
  <c r="D40" i="6"/>
  <c r="D39" i="6"/>
  <c r="D38" i="6"/>
  <c r="E78" i="1"/>
  <c r="D78" i="1"/>
  <c r="J48" i="54" l="1"/>
  <c r="J22" i="54"/>
  <c r="H48" i="5"/>
  <c r="F48" i="6" l="1"/>
  <c r="C48" i="6"/>
  <c r="C47" i="6"/>
  <c r="G47" i="6"/>
  <c r="E47" i="6"/>
  <c r="F47" i="6"/>
  <c r="C49" i="1"/>
  <c r="F49" i="1"/>
  <c r="F47" i="1"/>
  <c r="F46" i="1"/>
  <c r="F48" i="1"/>
  <c r="F39" i="1"/>
  <c r="F40" i="1"/>
  <c r="F41" i="1"/>
  <c r="F42" i="1"/>
  <c r="F43" i="1"/>
  <c r="F44" i="1"/>
  <c r="F45" i="1"/>
  <c r="C48" i="1"/>
  <c r="E48" i="1"/>
  <c r="G22" i="6"/>
  <c r="F22" i="6"/>
  <c r="E22" i="6"/>
  <c r="E22" i="1"/>
  <c r="G22" i="1" s="1"/>
  <c r="H22" i="1" s="1"/>
  <c r="H47" i="6" l="1"/>
  <c r="G48" i="1"/>
  <c r="H48" i="1" s="1"/>
  <c r="H22" i="6"/>
  <c r="D48" i="31"/>
  <c r="C48" i="31"/>
  <c r="G48" i="31" s="1"/>
  <c r="G23" i="31"/>
  <c r="G48" i="32" l="1"/>
  <c r="D48" i="32"/>
  <c r="C48" i="32"/>
  <c r="C47" i="32"/>
  <c r="C46" i="32"/>
  <c r="C45" i="32"/>
  <c r="C44" i="32"/>
  <c r="C43" i="32"/>
  <c r="C42" i="32"/>
  <c r="C41" i="32"/>
  <c r="C40" i="32"/>
  <c r="C39" i="32"/>
  <c r="C38" i="32"/>
  <c r="C37" i="32"/>
  <c r="G23" i="32"/>
  <c r="D23" i="32"/>
  <c r="E23" i="33" l="1"/>
  <c r="C48" i="33" l="1"/>
  <c r="G48" i="33"/>
  <c r="D48" i="33"/>
  <c r="G23" i="33"/>
  <c r="D23" i="33"/>
  <c r="E24" i="33"/>
  <c r="G22" i="33"/>
  <c r="K7" i="42"/>
  <c r="I10" i="42"/>
  <c r="I9" i="42"/>
  <c r="I8" i="42"/>
  <c r="I7" i="42"/>
  <c r="H7" i="42"/>
  <c r="H8" i="42"/>
  <c r="H9" i="42"/>
  <c r="G47" i="32" l="1"/>
  <c r="G46" i="32"/>
  <c r="G45" i="32"/>
  <c r="G44" i="32"/>
  <c r="G43" i="32"/>
  <c r="G42" i="32"/>
  <c r="G41" i="32"/>
  <c r="G40" i="32"/>
  <c r="G39" i="32"/>
  <c r="G38" i="32"/>
  <c r="D47" i="32"/>
  <c r="D46" i="32"/>
  <c r="D45" i="32"/>
  <c r="D44" i="32"/>
  <c r="D43" i="32"/>
  <c r="D42" i="32"/>
  <c r="D41" i="32"/>
  <c r="D40" i="32"/>
  <c r="D39" i="32"/>
  <c r="D38" i="32"/>
  <c r="C38" i="31" l="1"/>
  <c r="C37" i="31"/>
  <c r="C86" i="41" l="1"/>
  <c r="C52" i="16"/>
  <c r="C25" i="16"/>
  <c r="D214" i="45" l="1"/>
  <c r="D203" i="45"/>
  <c r="D192" i="45"/>
  <c r="D159" i="45"/>
  <c r="D148" i="45"/>
  <c r="D126" i="45"/>
  <c r="D115" i="45"/>
  <c r="D104" i="45"/>
  <c r="D82" i="45"/>
  <c r="D71" i="45"/>
  <c r="D60" i="45"/>
  <c r="E105" i="54" l="1"/>
  <c r="D105" i="54"/>
  <c r="D104" i="53"/>
  <c r="E104" i="53"/>
  <c r="C48" i="19" l="1"/>
  <c r="E48" i="19" s="1"/>
  <c r="D48" i="19"/>
  <c r="D22" i="19"/>
  <c r="E22" i="19"/>
  <c r="F22" i="19"/>
  <c r="D86" i="41"/>
  <c r="C66" i="41"/>
  <c r="D66" i="41"/>
  <c r="E43" i="41"/>
  <c r="E19" i="41"/>
  <c r="C86" i="40"/>
  <c r="D86" i="40"/>
  <c r="C66" i="40"/>
  <c r="D66" i="40"/>
  <c r="E43" i="40"/>
  <c r="E19" i="40"/>
  <c r="C99" i="16"/>
  <c r="D99" i="16"/>
  <c r="C76" i="16"/>
  <c r="D76" i="16"/>
  <c r="E50" i="16"/>
  <c r="E66" i="41" l="1"/>
  <c r="E99" i="16"/>
  <c r="E76" i="16"/>
  <c r="E86" i="41"/>
  <c r="E86" i="40"/>
  <c r="E66" i="40"/>
  <c r="E23" i="16"/>
  <c r="C99" i="17"/>
  <c r="D99" i="17"/>
  <c r="C76" i="17"/>
  <c r="D76" i="17"/>
  <c r="E23" i="17"/>
  <c r="H24" i="17" s="1"/>
  <c r="E50" i="17"/>
  <c r="C47" i="15"/>
  <c r="D47" i="15"/>
  <c r="E22" i="15"/>
  <c r="F22" i="15"/>
  <c r="E99" i="17" l="1"/>
  <c r="E76" i="17"/>
  <c r="E47" i="15"/>
  <c r="C46" i="14"/>
  <c r="F22" i="14"/>
  <c r="D47" i="13"/>
  <c r="D23" i="13"/>
  <c r="E47" i="12"/>
  <c r="D23" i="12"/>
  <c r="F47" i="14" l="1"/>
  <c r="C47" i="11"/>
  <c r="F47" i="11" s="1"/>
  <c r="D47" i="11"/>
  <c r="E47" i="11"/>
  <c r="E22" i="11"/>
  <c r="F22" i="11"/>
  <c r="I22" i="11" l="1"/>
  <c r="D79" i="10"/>
  <c r="E79" i="10"/>
  <c r="E49" i="10"/>
  <c r="E23" i="10"/>
  <c r="H23" i="10" s="1"/>
  <c r="D80" i="50"/>
  <c r="E80" i="50"/>
  <c r="E50" i="50"/>
  <c r="E23" i="50"/>
  <c r="G23" i="50" s="1"/>
  <c r="H23" i="50" s="1"/>
  <c r="G50" i="50" l="1"/>
  <c r="H50" i="50" s="1"/>
  <c r="G49" i="10"/>
  <c r="H49" i="10" s="1"/>
  <c r="D79" i="54"/>
  <c r="E49" i="54"/>
  <c r="G49" i="54"/>
  <c r="E23" i="54"/>
  <c r="G23" i="54" s="1"/>
  <c r="H23" i="54" s="1"/>
  <c r="D79" i="53"/>
  <c r="E79" i="53"/>
  <c r="H49" i="54" l="1"/>
  <c r="E49" i="53"/>
  <c r="E23" i="53"/>
  <c r="G23" i="53" s="1"/>
  <c r="H23" i="53" s="1"/>
  <c r="E79" i="5"/>
  <c r="E49" i="5"/>
  <c r="E23" i="5"/>
  <c r="G23" i="5" s="1"/>
  <c r="H23" i="5" s="1"/>
  <c r="H48" i="6"/>
  <c r="G48" i="6"/>
  <c r="E23" i="6"/>
  <c r="F23" i="6"/>
  <c r="G23" i="6"/>
  <c r="H23" i="6"/>
  <c r="D79" i="1"/>
  <c r="E79" i="1"/>
  <c r="E49" i="1"/>
  <c r="E23" i="1"/>
  <c r="G23" i="1" s="1"/>
  <c r="H23" i="1" s="1"/>
  <c r="K23" i="1" s="1"/>
  <c r="G49" i="5" l="1"/>
  <c r="H49" i="5" s="1"/>
  <c r="G49" i="53"/>
  <c r="H49" i="53" s="1"/>
  <c r="G49" i="1"/>
  <c r="H49" i="1" s="1"/>
  <c r="H10" i="42" l="1"/>
  <c r="C47" i="31" l="1"/>
  <c r="G22" i="31"/>
  <c r="G22" i="32"/>
  <c r="C47" i="33" l="1"/>
  <c r="G21" i="33"/>
  <c r="C48" i="13" l="1"/>
  <c r="E49" i="6" l="1"/>
  <c r="D77" i="10" l="1"/>
  <c r="E77" i="10"/>
  <c r="D79" i="50"/>
  <c r="E79" i="50"/>
  <c r="D103" i="54"/>
  <c r="D106" i="54"/>
  <c r="E103" i="54"/>
  <c r="D77" i="54"/>
  <c r="E77" i="54"/>
  <c r="D102" i="53"/>
  <c r="D105" i="53"/>
  <c r="E102" i="53"/>
  <c r="D77" i="53"/>
  <c r="E77" i="53"/>
  <c r="E77" i="5"/>
  <c r="D77" i="1"/>
  <c r="D80" i="1"/>
  <c r="E77" i="1"/>
  <c r="D21" i="12" l="1"/>
  <c r="D213" i="45" l="1"/>
  <c r="F214" i="45" s="1"/>
  <c r="D202" i="45"/>
  <c r="F203" i="45" s="1"/>
  <c r="D191" i="45"/>
  <c r="F192" i="45" s="1"/>
  <c r="D169" i="45"/>
  <c r="D158" i="45"/>
  <c r="F159" i="45" s="1"/>
  <c r="D147" i="45"/>
  <c r="F148" i="45" s="1"/>
  <c r="D125" i="45"/>
  <c r="F126" i="45" s="1"/>
  <c r="D114" i="45"/>
  <c r="F115" i="45" s="1"/>
  <c r="D103" i="45"/>
  <c r="F104" i="45" s="1"/>
  <c r="D81" i="45"/>
  <c r="F82" i="45" s="1"/>
  <c r="D70" i="45"/>
  <c r="F71" i="45" s="1"/>
  <c r="D59" i="45"/>
  <c r="F60" i="45" s="1"/>
  <c r="C47" i="19"/>
  <c r="D47" i="19"/>
  <c r="D21" i="19"/>
  <c r="E21" i="19"/>
  <c r="F21" i="19"/>
  <c r="C85" i="41"/>
  <c r="D85" i="41"/>
  <c r="C65" i="41"/>
  <c r="D65" i="41"/>
  <c r="E42" i="41"/>
  <c r="E18" i="41"/>
  <c r="H19" i="41" s="1"/>
  <c r="C85" i="40"/>
  <c r="D85" i="40"/>
  <c r="C65" i="40"/>
  <c r="D65" i="40"/>
  <c r="E42" i="40"/>
  <c r="E18" i="40"/>
  <c r="H19" i="40" s="1"/>
  <c r="C98" i="16"/>
  <c r="D98" i="16"/>
  <c r="C75" i="16"/>
  <c r="D75" i="16"/>
  <c r="E49" i="16"/>
  <c r="E22" i="16"/>
  <c r="H23" i="16" s="1"/>
  <c r="C98" i="17"/>
  <c r="D98" i="17"/>
  <c r="D75" i="17"/>
  <c r="C75" i="17"/>
  <c r="E49" i="17"/>
  <c r="E22" i="17"/>
  <c r="H23" i="17" s="1"/>
  <c r="C46" i="15"/>
  <c r="D46" i="15"/>
  <c r="D21" i="15"/>
  <c r="E21" i="15"/>
  <c r="F21" i="15"/>
  <c r="C45" i="14"/>
  <c r="F46" i="14" s="1"/>
  <c r="F21" i="14"/>
  <c r="C46" i="11"/>
  <c r="D45" i="13"/>
  <c r="D21" i="13"/>
  <c r="E21" i="12"/>
  <c r="D46" i="11"/>
  <c r="E21" i="11"/>
  <c r="E46" i="11" s="1"/>
  <c r="F21" i="11"/>
  <c r="D80" i="10"/>
  <c r="E80" i="10"/>
  <c r="E47" i="19" l="1"/>
  <c r="F48" i="19"/>
  <c r="E46" i="15"/>
  <c r="F47" i="15"/>
  <c r="E45" i="12"/>
  <c r="E98" i="16"/>
  <c r="E85" i="41"/>
  <c r="E65" i="41"/>
  <c r="H66" i="41" s="1"/>
  <c r="E65" i="40"/>
  <c r="H66" i="40" s="1"/>
  <c r="E75" i="16"/>
  <c r="H76" i="16" s="1"/>
  <c r="E75" i="17"/>
  <c r="H76" i="17" s="1"/>
  <c r="E85" i="40"/>
  <c r="E98" i="17"/>
  <c r="F46" i="11"/>
  <c r="I47" i="11" s="1"/>
  <c r="I21" i="11"/>
  <c r="E47" i="10"/>
  <c r="G47" i="10" s="1"/>
  <c r="E21" i="10"/>
  <c r="G21" i="10" s="1"/>
  <c r="H21" i="10" s="1"/>
  <c r="E48" i="50"/>
  <c r="G48" i="50" s="1"/>
  <c r="E21" i="50"/>
  <c r="G21" i="50" s="1"/>
  <c r="H21" i="50" s="1"/>
  <c r="E47" i="54"/>
  <c r="G47" i="54" s="1"/>
  <c r="E21" i="54"/>
  <c r="G21" i="54" s="1"/>
  <c r="H21" i="54" s="1"/>
  <c r="E47" i="53"/>
  <c r="G47" i="53" s="1"/>
  <c r="E21" i="53"/>
  <c r="G21" i="53" s="1"/>
  <c r="H21" i="53" s="1"/>
  <c r="E47" i="5"/>
  <c r="E21" i="5"/>
  <c r="G21" i="5" s="1"/>
  <c r="H21" i="5" s="1"/>
  <c r="D24" i="5"/>
  <c r="E47" i="1"/>
  <c r="E21" i="1"/>
  <c r="G21" i="1" s="1"/>
  <c r="H21" i="1" s="1"/>
  <c r="K22" i="1" s="1"/>
  <c r="F46" i="6"/>
  <c r="G46" i="6"/>
  <c r="C46" i="6"/>
  <c r="E21" i="6"/>
  <c r="F21" i="6"/>
  <c r="G21" i="6"/>
  <c r="C24" i="6"/>
  <c r="D24" i="6"/>
  <c r="E24" i="6"/>
  <c r="F24" i="6"/>
  <c r="G24" i="6" s="1"/>
  <c r="C47" i="1"/>
  <c r="D50" i="1"/>
  <c r="K23" i="50" l="1"/>
  <c r="K22" i="50"/>
  <c r="K22" i="10"/>
  <c r="H46" i="6"/>
  <c r="H47" i="10"/>
  <c r="H47" i="54"/>
  <c r="H47" i="53"/>
  <c r="G47" i="5"/>
  <c r="H47" i="5" s="1"/>
  <c r="H48" i="50"/>
  <c r="K50" i="50" s="1"/>
  <c r="G47" i="1"/>
  <c r="H47" i="1" s="1"/>
  <c r="H21" i="6"/>
  <c r="K48" i="10" l="1"/>
  <c r="C46" i="31"/>
  <c r="C46" i="33"/>
  <c r="G47" i="31" l="1"/>
  <c r="G47" i="33"/>
  <c r="G21" i="31"/>
  <c r="G21" i="32"/>
  <c r="E106" i="54" l="1"/>
  <c r="E102" i="54"/>
  <c r="D102" i="54"/>
  <c r="E101" i="54"/>
  <c r="D101" i="54"/>
  <c r="E100" i="54"/>
  <c r="D100" i="54"/>
  <c r="E99" i="54"/>
  <c r="D99" i="54"/>
  <c r="E98" i="54"/>
  <c r="D98" i="54"/>
  <c r="E97" i="54"/>
  <c r="D97" i="54"/>
  <c r="E96" i="54"/>
  <c r="D96" i="54"/>
  <c r="E95" i="54"/>
  <c r="D95" i="54"/>
  <c r="E94" i="54"/>
  <c r="D94" i="54"/>
  <c r="E105" i="53"/>
  <c r="E101" i="53"/>
  <c r="D101" i="53"/>
  <c r="E100" i="53"/>
  <c r="D100" i="53"/>
  <c r="E99" i="53"/>
  <c r="D99" i="53"/>
  <c r="E98" i="53"/>
  <c r="D98" i="53"/>
  <c r="E97" i="53"/>
  <c r="D97" i="53"/>
  <c r="E96" i="53"/>
  <c r="D96" i="53"/>
  <c r="E95" i="53"/>
  <c r="D95" i="53"/>
  <c r="E94" i="53"/>
  <c r="D94" i="53"/>
  <c r="E93" i="53"/>
  <c r="D93" i="53"/>
  <c r="D64" i="53"/>
  <c r="E64" i="53"/>
  <c r="D65" i="53"/>
  <c r="E65" i="53"/>
  <c r="D66" i="53"/>
  <c r="E66" i="53"/>
  <c r="D67" i="53"/>
  <c r="E67" i="53"/>
  <c r="E80" i="54" l="1"/>
  <c r="D80" i="54"/>
  <c r="E76" i="54"/>
  <c r="D76" i="54"/>
  <c r="E75" i="54"/>
  <c r="D75" i="54"/>
  <c r="E74" i="54"/>
  <c r="D74" i="54"/>
  <c r="E73" i="54"/>
  <c r="D73" i="54"/>
  <c r="E72" i="54"/>
  <c r="D72" i="54"/>
  <c r="E71" i="54"/>
  <c r="D71" i="54"/>
  <c r="E70" i="54"/>
  <c r="D70" i="54"/>
  <c r="E69" i="54"/>
  <c r="D69" i="54"/>
  <c r="E68" i="54"/>
  <c r="D68" i="54"/>
  <c r="E67" i="54"/>
  <c r="D67" i="54"/>
  <c r="E66" i="54"/>
  <c r="D66" i="54"/>
  <c r="E65" i="54"/>
  <c r="D65" i="54"/>
  <c r="E64" i="54"/>
  <c r="D64" i="54"/>
  <c r="D50" i="54"/>
  <c r="D24" i="54" s="1"/>
  <c r="E46" i="54"/>
  <c r="E45" i="54"/>
  <c r="E44" i="54"/>
  <c r="E43" i="54"/>
  <c r="E42" i="54"/>
  <c r="E41" i="54"/>
  <c r="E40" i="54"/>
  <c r="E39" i="54"/>
  <c r="F38" i="54"/>
  <c r="F50" i="54" s="1"/>
  <c r="F24" i="54" s="1"/>
  <c r="E38" i="54"/>
  <c r="E50" i="54" s="1"/>
  <c r="E24" i="54" s="1"/>
  <c r="C38" i="54"/>
  <c r="C24" i="54"/>
  <c r="E20" i="54"/>
  <c r="G20" i="54" s="1"/>
  <c r="H20" i="54" s="1"/>
  <c r="E19" i="54"/>
  <c r="G19" i="54" s="1"/>
  <c r="H19" i="54" s="1"/>
  <c r="E18" i="54"/>
  <c r="G18" i="54" s="1"/>
  <c r="H18" i="54" s="1"/>
  <c r="E17" i="54"/>
  <c r="G17" i="54" s="1"/>
  <c r="H17" i="54" s="1"/>
  <c r="E16" i="54"/>
  <c r="G16" i="54" s="1"/>
  <c r="H16" i="54" s="1"/>
  <c r="E15" i="54"/>
  <c r="G15" i="54" s="1"/>
  <c r="H15" i="54" s="1"/>
  <c r="E14" i="54"/>
  <c r="G14" i="54" s="1"/>
  <c r="H14" i="54" s="1"/>
  <c r="E13" i="54"/>
  <c r="G13" i="54" s="1"/>
  <c r="H13" i="54" s="1"/>
  <c r="E12" i="54"/>
  <c r="G12" i="54" s="1"/>
  <c r="H12" i="54" s="1"/>
  <c r="E11" i="54"/>
  <c r="G11" i="54" s="1"/>
  <c r="H11" i="54" s="1"/>
  <c r="E10" i="54"/>
  <c r="G10" i="54" s="1"/>
  <c r="H10" i="54" s="1"/>
  <c r="E9" i="54"/>
  <c r="G9" i="54" s="1"/>
  <c r="H9" i="54" s="1"/>
  <c r="E8" i="54"/>
  <c r="G8" i="54" s="1"/>
  <c r="H8" i="54" s="1"/>
  <c r="E80" i="53"/>
  <c r="D80" i="53"/>
  <c r="E76" i="53"/>
  <c r="D76" i="53"/>
  <c r="E75" i="53"/>
  <c r="D75" i="53"/>
  <c r="E74" i="53"/>
  <c r="D74" i="53"/>
  <c r="E73" i="53"/>
  <c r="D73" i="53"/>
  <c r="E72" i="53"/>
  <c r="D72" i="53"/>
  <c r="E71" i="53"/>
  <c r="D71" i="53"/>
  <c r="E70" i="53"/>
  <c r="D70" i="53"/>
  <c r="E69" i="53"/>
  <c r="D69" i="53"/>
  <c r="E68" i="53"/>
  <c r="D68" i="53"/>
  <c r="D50" i="53"/>
  <c r="E46" i="53"/>
  <c r="E45" i="53"/>
  <c r="E44" i="53"/>
  <c r="E43" i="53"/>
  <c r="E42" i="53"/>
  <c r="E41" i="53"/>
  <c r="E40" i="53"/>
  <c r="E39" i="53"/>
  <c r="F38" i="53"/>
  <c r="F50" i="53" s="1"/>
  <c r="E38" i="53"/>
  <c r="E50" i="53" s="1"/>
  <c r="C38" i="53"/>
  <c r="D24" i="53"/>
  <c r="E20" i="53"/>
  <c r="G20" i="53" s="1"/>
  <c r="H20" i="53" s="1"/>
  <c r="E19" i="53"/>
  <c r="G19" i="53" s="1"/>
  <c r="H19" i="53" s="1"/>
  <c r="E18" i="53"/>
  <c r="G18" i="53" s="1"/>
  <c r="H18" i="53" s="1"/>
  <c r="E17" i="53"/>
  <c r="G17" i="53" s="1"/>
  <c r="H17" i="53" s="1"/>
  <c r="E16" i="53"/>
  <c r="G16" i="53" s="1"/>
  <c r="H16" i="53" s="1"/>
  <c r="E15" i="53"/>
  <c r="G15" i="53" s="1"/>
  <c r="H15" i="53" s="1"/>
  <c r="E14" i="53"/>
  <c r="G14" i="53" s="1"/>
  <c r="H14" i="53" s="1"/>
  <c r="E13" i="53"/>
  <c r="G13" i="53" s="1"/>
  <c r="H13" i="53" s="1"/>
  <c r="E12" i="53"/>
  <c r="G12" i="53" s="1"/>
  <c r="H12" i="53" s="1"/>
  <c r="E11" i="53"/>
  <c r="G11" i="53" s="1"/>
  <c r="H11" i="53" s="1"/>
  <c r="E10" i="53"/>
  <c r="G10" i="53" s="1"/>
  <c r="H10" i="53" s="1"/>
  <c r="E9" i="53"/>
  <c r="G9" i="53" s="1"/>
  <c r="H9" i="53" s="1"/>
  <c r="E8" i="53"/>
  <c r="G8" i="53" s="1"/>
  <c r="H8" i="53" s="1"/>
  <c r="E82" i="50"/>
  <c r="D82" i="50"/>
  <c r="E78" i="50"/>
  <c r="D78" i="50"/>
  <c r="E77" i="50"/>
  <c r="D77" i="50"/>
  <c r="E76" i="50"/>
  <c r="D76" i="50"/>
  <c r="E75" i="50"/>
  <c r="D75" i="50"/>
  <c r="E74" i="50"/>
  <c r="D74" i="50"/>
  <c r="E73" i="50"/>
  <c r="D73" i="50"/>
  <c r="E72" i="50"/>
  <c r="D72" i="50"/>
  <c r="E71" i="50"/>
  <c r="D71" i="50"/>
  <c r="E70" i="50"/>
  <c r="D70" i="50"/>
  <c r="E69" i="50"/>
  <c r="D69" i="50"/>
  <c r="E68" i="50"/>
  <c r="D68" i="50"/>
  <c r="E67" i="50"/>
  <c r="D67" i="50"/>
  <c r="E66" i="50"/>
  <c r="D66" i="50"/>
  <c r="D51" i="50"/>
  <c r="E47" i="50"/>
  <c r="E46" i="50"/>
  <c r="G45" i="50"/>
  <c r="E45" i="50"/>
  <c r="E44" i="50"/>
  <c r="E43" i="50"/>
  <c r="E42" i="50"/>
  <c r="E41" i="50"/>
  <c r="G41" i="50" s="1"/>
  <c r="E40" i="50"/>
  <c r="F39" i="50"/>
  <c r="F24" i="50" s="1"/>
  <c r="E39" i="50"/>
  <c r="C39" i="50"/>
  <c r="C51" i="50" s="1"/>
  <c r="D24" i="50"/>
  <c r="E20" i="50"/>
  <c r="G20" i="50" s="1"/>
  <c r="H20" i="50" s="1"/>
  <c r="K21" i="50" s="1"/>
  <c r="E19" i="50"/>
  <c r="G19" i="50" s="1"/>
  <c r="H19" i="50" s="1"/>
  <c r="E18" i="50"/>
  <c r="G18" i="50" s="1"/>
  <c r="H18" i="50" s="1"/>
  <c r="E17" i="50"/>
  <c r="G17" i="50" s="1"/>
  <c r="H17" i="50" s="1"/>
  <c r="E16" i="50"/>
  <c r="G16" i="50" s="1"/>
  <c r="H16" i="50" s="1"/>
  <c r="E15" i="50"/>
  <c r="G15" i="50" s="1"/>
  <c r="H15" i="50" s="1"/>
  <c r="E14" i="50"/>
  <c r="G14" i="50" s="1"/>
  <c r="H14" i="50" s="1"/>
  <c r="E13" i="50"/>
  <c r="G13" i="50" s="1"/>
  <c r="H13" i="50" s="1"/>
  <c r="E12" i="50"/>
  <c r="G12" i="50" s="1"/>
  <c r="H12" i="50" s="1"/>
  <c r="E11" i="50"/>
  <c r="G11" i="50" s="1"/>
  <c r="H11" i="50" s="1"/>
  <c r="E10" i="50"/>
  <c r="G10" i="50" s="1"/>
  <c r="H10" i="50" s="1"/>
  <c r="E9" i="50"/>
  <c r="G9" i="50" s="1"/>
  <c r="H9" i="50" s="1"/>
  <c r="E8" i="50"/>
  <c r="G8" i="50" s="1"/>
  <c r="H8" i="50" s="1"/>
  <c r="F8" i="11"/>
  <c r="K11" i="50" l="1"/>
  <c r="C24" i="50"/>
  <c r="G42" i="54"/>
  <c r="H42" i="54" s="1"/>
  <c r="G43" i="50"/>
  <c r="H43" i="50" s="1"/>
  <c r="G47" i="50"/>
  <c r="H47" i="50" s="1"/>
  <c r="G40" i="50"/>
  <c r="H40" i="50" s="1"/>
  <c r="G44" i="50"/>
  <c r="H44" i="50" s="1"/>
  <c r="G42" i="50"/>
  <c r="H42" i="50" s="1"/>
  <c r="G46" i="50"/>
  <c r="H46" i="50" s="1"/>
  <c r="K9" i="53"/>
  <c r="H45" i="50"/>
  <c r="K10" i="50"/>
  <c r="G39" i="50"/>
  <c r="G51" i="50" s="1"/>
  <c r="K9" i="54"/>
  <c r="G46" i="54"/>
  <c r="H46" i="54" s="1"/>
  <c r="H41" i="50"/>
  <c r="E24" i="53"/>
  <c r="G38" i="53"/>
  <c r="G24" i="53" s="1"/>
  <c r="G39" i="53"/>
  <c r="H39" i="53" s="1"/>
  <c r="G39" i="54"/>
  <c r="H39" i="54" s="1"/>
  <c r="G43" i="54"/>
  <c r="H43" i="54" s="1"/>
  <c r="G40" i="54"/>
  <c r="H40" i="54" s="1"/>
  <c r="G44" i="54"/>
  <c r="H44" i="54" s="1"/>
  <c r="C50" i="54"/>
  <c r="G38" i="54"/>
  <c r="G50" i="54" s="1"/>
  <c r="G24" i="54" s="1"/>
  <c r="G41" i="54"/>
  <c r="H41" i="54" s="1"/>
  <c r="G45" i="54"/>
  <c r="H45" i="54" s="1"/>
  <c r="G40" i="53"/>
  <c r="H40" i="53" s="1"/>
  <c r="G44" i="53"/>
  <c r="H44" i="53" s="1"/>
  <c r="G45" i="53"/>
  <c r="H45" i="53" s="1"/>
  <c r="C24" i="53"/>
  <c r="G43" i="53"/>
  <c r="H43" i="53" s="1"/>
  <c r="C50" i="53"/>
  <c r="G41" i="53"/>
  <c r="H41" i="53" s="1"/>
  <c r="G42" i="53"/>
  <c r="H42" i="53" s="1"/>
  <c r="G46" i="53"/>
  <c r="H46" i="53" s="1"/>
  <c r="F24" i="53"/>
  <c r="K13" i="50"/>
  <c r="K15" i="50"/>
  <c r="K18" i="50"/>
  <c r="K17" i="50"/>
  <c r="K20" i="50"/>
  <c r="K14" i="50"/>
  <c r="K19" i="50"/>
  <c r="K12" i="50"/>
  <c r="K9" i="50"/>
  <c r="K16" i="50"/>
  <c r="F51" i="50"/>
  <c r="E51" i="50"/>
  <c r="E24" i="50"/>
  <c r="K48" i="50" l="1"/>
  <c r="K49" i="50"/>
  <c r="K41" i="50"/>
  <c r="K47" i="50"/>
  <c r="K43" i="50"/>
  <c r="K44" i="50"/>
  <c r="K42" i="50"/>
  <c r="K45" i="50"/>
  <c r="G24" i="50"/>
  <c r="H39" i="50"/>
  <c r="H24" i="50" s="1"/>
  <c r="J22" i="50" s="1"/>
  <c r="K46" i="50"/>
  <c r="G50" i="53"/>
  <c r="H38" i="53"/>
  <c r="H50" i="53" s="1"/>
  <c r="H38" i="54"/>
  <c r="H50" i="54" s="1"/>
  <c r="K39" i="53"/>
  <c r="I42" i="53" l="1"/>
  <c r="I48" i="53"/>
  <c r="J48" i="53"/>
  <c r="I49" i="54"/>
  <c r="J49" i="54"/>
  <c r="I23" i="50"/>
  <c r="J23" i="50"/>
  <c r="H51" i="50"/>
  <c r="I43" i="50" s="1"/>
  <c r="I94" i="54"/>
  <c r="I47" i="54"/>
  <c r="J47" i="54"/>
  <c r="I93" i="53"/>
  <c r="I49" i="53"/>
  <c r="J49" i="53"/>
  <c r="I50" i="53"/>
  <c r="I38" i="53"/>
  <c r="I24" i="53" s="1"/>
  <c r="H24" i="53"/>
  <c r="J45" i="53"/>
  <c r="J41" i="53"/>
  <c r="I43" i="53"/>
  <c r="I71" i="53"/>
  <c r="I66" i="53"/>
  <c r="I96" i="53"/>
  <c r="J40" i="53"/>
  <c r="I44" i="53"/>
  <c r="I46" i="53"/>
  <c r="I65" i="53"/>
  <c r="I95" i="53"/>
  <c r="J42" i="53"/>
  <c r="I40" i="53"/>
  <c r="I68" i="53"/>
  <c r="I69" i="53"/>
  <c r="J43" i="53"/>
  <c r="I64" i="53"/>
  <c r="I21" i="50"/>
  <c r="J21" i="50"/>
  <c r="K40" i="50"/>
  <c r="I94" i="53"/>
  <c r="I47" i="53"/>
  <c r="J47" i="53"/>
  <c r="J44" i="53"/>
  <c r="J39" i="53"/>
  <c r="J46" i="53"/>
  <c r="I41" i="53"/>
  <c r="I45" i="53"/>
  <c r="I39" i="53"/>
  <c r="I70" i="53"/>
  <c r="I67" i="53"/>
  <c r="K39" i="54"/>
  <c r="J40" i="54"/>
  <c r="J42" i="54"/>
  <c r="J44" i="54"/>
  <c r="I95" i="54"/>
  <c r="I97" i="54"/>
  <c r="I96" i="54"/>
  <c r="H24" i="54"/>
  <c r="I67" i="54"/>
  <c r="I68" i="54"/>
  <c r="I44" i="54"/>
  <c r="I38" i="54"/>
  <c r="I71" i="54"/>
  <c r="I65" i="54"/>
  <c r="I45" i="54"/>
  <c r="I39" i="54"/>
  <c r="J43" i="54"/>
  <c r="I66" i="54"/>
  <c r="I42" i="54"/>
  <c r="I69" i="54"/>
  <c r="I46" i="54"/>
  <c r="I40" i="54"/>
  <c r="I70" i="54"/>
  <c r="I43" i="54"/>
  <c r="I50" i="54"/>
  <c r="I64" i="54"/>
  <c r="I41" i="54"/>
  <c r="J39" i="54"/>
  <c r="J45" i="54"/>
  <c r="J41" i="54"/>
  <c r="J46" i="54"/>
  <c r="I14" i="53"/>
  <c r="I12" i="50"/>
  <c r="I10" i="50"/>
  <c r="I20" i="50"/>
  <c r="I18" i="50"/>
  <c r="I14" i="50"/>
  <c r="I11" i="50"/>
  <c r="I19" i="50"/>
  <c r="I17" i="50"/>
  <c r="I15" i="50"/>
  <c r="I13" i="50"/>
  <c r="I9" i="50"/>
  <c r="I8" i="50"/>
  <c r="I16" i="50"/>
  <c r="J13" i="50"/>
  <c r="J18" i="50"/>
  <c r="J20" i="50"/>
  <c r="J19" i="50"/>
  <c r="J15" i="50"/>
  <c r="J17" i="50"/>
  <c r="J14" i="50"/>
  <c r="J16" i="50"/>
  <c r="D24" i="10"/>
  <c r="D50" i="10"/>
  <c r="D24" i="1"/>
  <c r="E38" i="1"/>
  <c r="E50" i="1" s="1"/>
  <c r="F38" i="1"/>
  <c r="D50" i="5"/>
  <c r="J45" i="50" l="1"/>
  <c r="I48" i="50"/>
  <c r="I49" i="50"/>
  <c r="J49" i="50"/>
  <c r="J50" i="50"/>
  <c r="J44" i="50"/>
  <c r="I39" i="50"/>
  <c r="I51" i="50" s="1"/>
  <c r="I47" i="50"/>
  <c r="J43" i="50"/>
  <c r="J42" i="50"/>
  <c r="I40" i="50"/>
  <c r="I44" i="50"/>
  <c r="I17" i="53"/>
  <c r="I22" i="53"/>
  <c r="J22" i="53"/>
  <c r="I12" i="53"/>
  <c r="I16" i="53"/>
  <c r="I21" i="53"/>
  <c r="I23" i="54"/>
  <c r="J23" i="54"/>
  <c r="J13" i="53"/>
  <c r="J15" i="53"/>
  <c r="J20" i="53"/>
  <c r="J16" i="53"/>
  <c r="J23" i="53"/>
  <c r="I15" i="53"/>
  <c r="I8" i="53"/>
  <c r="J19" i="53"/>
  <c r="I20" i="53"/>
  <c r="J18" i="53"/>
  <c r="I19" i="53"/>
  <c r="J17" i="53"/>
  <c r="I11" i="53"/>
  <c r="J21" i="53"/>
  <c r="I23" i="53"/>
  <c r="J48" i="50"/>
  <c r="I50" i="50"/>
  <c r="J40" i="50"/>
  <c r="J46" i="50"/>
  <c r="I41" i="50"/>
  <c r="I45" i="50"/>
  <c r="J47" i="50"/>
  <c r="J41" i="50"/>
  <c r="I42" i="50"/>
  <c r="I46" i="50"/>
  <c r="I21" i="54"/>
  <c r="J21" i="54"/>
  <c r="I9" i="53"/>
  <c r="I13" i="53"/>
  <c r="J14" i="53"/>
  <c r="I10" i="53"/>
  <c r="I18" i="53"/>
  <c r="F24" i="1"/>
  <c r="F50" i="1"/>
  <c r="G38" i="1"/>
  <c r="G50" i="1" s="1"/>
  <c r="E24" i="1"/>
  <c r="J20" i="54"/>
  <c r="J19" i="54"/>
  <c r="J18" i="54"/>
  <c r="J15" i="54"/>
  <c r="J16" i="54"/>
  <c r="J13" i="54"/>
  <c r="I24" i="54"/>
  <c r="I15" i="54"/>
  <c r="I18" i="54"/>
  <c r="J14" i="54"/>
  <c r="I16" i="54"/>
  <c r="I17" i="54"/>
  <c r="I8" i="54"/>
  <c r="I20" i="54"/>
  <c r="I19" i="54"/>
  <c r="I9" i="54"/>
  <c r="I11" i="54"/>
  <c r="J17" i="54"/>
  <c r="I10" i="54"/>
  <c r="I12" i="54"/>
  <c r="I13" i="54"/>
  <c r="I14" i="54"/>
  <c r="I24" i="50"/>
  <c r="G24" i="1" l="1"/>
  <c r="E80" i="1" l="1"/>
  <c r="E76" i="1"/>
  <c r="D76" i="1"/>
  <c r="E75" i="1"/>
  <c r="D75" i="1"/>
  <c r="E74" i="1"/>
  <c r="D74" i="1"/>
  <c r="E73" i="1"/>
  <c r="D73" i="1"/>
  <c r="E72" i="1"/>
  <c r="D72" i="1"/>
  <c r="E71" i="1"/>
  <c r="D71" i="1"/>
  <c r="E70" i="1"/>
  <c r="D70" i="1"/>
  <c r="E69" i="1"/>
  <c r="D69" i="1"/>
  <c r="E68" i="1"/>
  <c r="D68" i="1"/>
  <c r="E67" i="1"/>
  <c r="D67" i="1"/>
  <c r="E66" i="1"/>
  <c r="D66" i="1"/>
  <c r="E65" i="1"/>
  <c r="D65" i="1"/>
  <c r="E64" i="1"/>
  <c r="D64" i="1"/>
  <c r="E76" i="10" l="1"/>
  <c r="D76" i="10"/>
  <c r="E75" i="10"/>
  <c r="D75" i="10"/>
  <c r="E74" i="10"/>
  <c r="D74" i="10"/>
  <c r="E73" i="10"/>
  <c r="D73" i="10"/>
  <c r="E72" i="10"/>
  <c r="D72" i="10"/>
  <c r="E71" i="10"/>
  <c r="D71" i="10"/>
  <c r="E70" i="10"/>
  <c r="D70" i="10"/>
  <c r="E69" i="10"/>
  <c r="D69" i="10"/>
  <c r="E68" i="10"/>
  <c r="D68" i="10"/>
  <c r="E67" i="10"/>
  <c r="D67" i="10"/>
  <c r="E66" i="10"/>
  <c r="D66" i="10"/>
  <c r="E65" i="10"/>
  <c r="D65" i="10"/>
  <c r="E64" i="10"/>
  <c r="D64" i="10"/>
  <c r="E64" i="5" l="1"/>
  <c r="D64" i="5"/>
  <c r="E80" i="5"/>
  <c r="D80" i="5"/>
  <c r="E76" i="5"/>
  <c r="E75" i="5"/>
  <c r="D75" i="5"/>
  <c r="E74" i="5"/>
  <c r="D74" i="5"/>
  <c r="E73" i="5"/>
  <c r="D73" i="5"/>
  <c r="E72" i="5"/>
  <c r="D72" i="5"/>
  <c r="E71" i="5"/>
  <c r="D71" i="5"/>
  <c r="E70" i="5"/>
  <c r="D70" i="5"/>
  <c r="E69" i="5"/>
  <c r="D69" i="5"/>
  <c r="E68" i="5"/>
  <c r="D68" i="5"/>
  <c r="E67" i="5"/>
  <c r="D67" i="5"/>
  <c r="E66" i="5"/>
  <c r="D66" i="5"/>
  <c r="E65" i="5"/>
  <c r="D65" i="5"/>
  <c r="G8" i="1" l="1"/>
  <c r="H8" i="1" s="1"/>
  <c r="E46" i="1"/>
  <c r="G46" i="1" s="1"/>
  <c r="E45" i="1"/>
  <c r="E44" i="1"/>
  <c r="E43" i="1"/>
  <c r="E42" i="1"/>
  <c r="E41" i="1"/>
  <c r="G41" i="1" s="1"/>
  <c r="E40" i="1"/>
  <c r="E39" i="1"/>
  <c r="E20" i="1"/>
  <c r="G20" i="1" s="1"/>
  <c r="E19" i="1"/>
  <c r="G19" i="1" s="1"/>
  <c r="E18" i="1"/>
  <c r="G18" i="1" s="1"/>
  <c r="E17" i="1"/>
  <c r="G17" i="1" s="1"/>
  <c r="E16" i="1"/>
  <c r="G16" i="1" s="1"/>
  <c r="E15" i="1"/>
  <c r="G15" i="1" s="1"/>
  <c r="E14" i="1"/>
  <c r="G14" i="1" s="1"/>
  <c r="E13" i="1"/>
  <c r="G13" i="1" s="1"/>
  <c r="E12" i="1"/>
  <c r="G12" i="1" s="1"/>
  <c r="E11" i="1"/>
  <c r="G11" i="1" s="1"/>
  <c r="E10" i="1"/>
  <c r="G10" i="1" s="1"/>
  <c r="E9" i="1"/>
  <c r="G9" i="1" s="1"/>
  <c r="E8" i="1"/>
  <c r="E46" i="10"/>
  <c r="E45" i="10"/>
  <c r="E44" i="10"/>
  <c r="E43" i="10"/>
  <c r="E42" i="10"/>
  <c r="E41" i="10"/>
  <c r="E40" i="10"/>
  <c r="E39" i="10"/>
  <c r="E38" i="10"/>
  <c r="E24" i="10" s="1"/>
  <c r="E20" i="10"/>
  <c r="G20" i="10" s="1"/>
  <c r="E19" i="10"/>
  <c r="G19" i="10" s="1"/>
  <c r="E18" i="10"/>
  <c r="G18" i="10" s="1"/>
  <c r="E17" i="10"/>
  <c r="G17" i="10" s="1"/>
  <c r="E16" i="10"/>
  <c r="G16" i="10" s="1"/>
  <c r="E15" i="10"/>
  <c r="G15" i="10" s="1"/>
  <c r="E14" i="10"/>
  <c r="G14" i="10" s="1"/>
  <c r="E13" i="10"/>
  <c r="G13" i="10" s="1"/>
  <c r="E12" i="10"/>
  <c r="G12" i="10" s="1"/>
  <c r="E11" i="10"/>
  <c r="G11" i="10" s="1"/>
  <c r="E10" i="10"/>
  <c r="G10" i="10" s="1"/>
  <c r="E9" i="10"/>
  <c r="G9" i="10" s="1"/>
  <c r="F38" i="10"/>
  <c r="E8" i="10"/>
  <c r="G8" i="10" s="1"/>
  <c r="H8" i="10" s="1"/>
  <c r="G41" i="10" l="1"/>
  <c r="G45" i="10"/>
  <c r="G40" i="1"/>
  <c r="G40" i="10"/>
  <c r="G44" i="10"/>
  <c r="F50" i="10"/>
  <c r="F24" i="10"/>
  <c r="G44" i="1"/>
  <c r="G39" i="1"/>
  <c r="G42" i="1"/>
  <c r="G43" i="1"/>
  <c r="G45" i="1"/>
  <c r="G42" i="10"/>
  <c r="G46" i="10"/>
  <c r="G38" i="10"/>
  <c r="E50" i="10"/>
  <c r="G39" i="10"/>
  <c r="G43" i="10"/>
  <c r="G50" i="10" l="1"/>
  <c r="G24" i="10"/>
  <c r="E20" i="5"/>
  <c r="G20" i="5" s="1"/>
  <c r="H20" i="5" s="1"/>
  <c r="D212" i="45" l="1"/>
  <c r="F213" i="45" s="1"/>
  <c r="D201" i="45"/>
  <c r="F202" i="45" s="1"/>
  <c r="D190" i="45"/>
  <c r="F191" i="45" s="1"/>
  <c r="D168" i="45"/>
  <c r="F169" i="45" s="1"/>
  <c r="D157" i="45"/>
  <c r="F158" i="45" s="1"/>
  <c r="D155" i="45"/>
  <c r="D146" i="45"/>
  <c r="F147" i="45" s="1"/>
  <c r="D124" i="45"/>
  <c r="F125" i="45" s="1"/>
  <c r="D113" i="45"/>
  <c r="F114" i="45" s="1"/>
  <c r="D102" i="45"/>
  <c r="F103" i="45" s="1"/>
  <c r="D80" i="45"/>
  <c r="F81" i="45" s="1"/>
  <c r="D69" i="45"/>
  <c r="F70" i="45" s="1"/>
  <c r="D58" i="45"/>
  <c r="F59" i="45" s="1"/>
  <c r="C46" i="19"/>
  <c r="F47" i="19" s="1"/>
  <c r="F20" i="19"/>
  <c r="D84" i="41"/>
  <c r="C84" i="41"/>
  <c r="C64" i="41"/>
  <c r="D64" i="41"/>
  <c r="E41" i="41"/>
  <c r="E17" i="41"/>
  <c r="H18" i="41" s="1"/>
  <c r="C84" i="40"/>
  <c r="C64" i="40"/>
  <c r="D84" i="40"/>
  <c r="D64" i="40"/>
  <c r="E41" i="40"/>
  <c r="E17" i="40"/>
  <c r="H18" i="40" s="1"/>
  <c r="D95" i="16"/>
  <c r="D97" i="16"/>
  <c r="D96" i="16"/>
  <c r="C97" i="16"/>
  <c r="C96" i="16"/>
  <c r="C95" i="16"/>
  <c r="D72" i="16"/>
  <c r="D73" i="16"/>
  <c r="D74" i="16"/>
  <c r="C72" i="16"/>
  <c r="C73" i="16"/>
  <c r="C74" i="16"/>
  <c r="E48" i="16"/>
  <c r="E47" i="16"/>
  <c r="E46" i="16"/>
  <c r="E20" i="16"/>
  <c r="E19" i="16"/>
  <c r="H20" i="16" l="1"/>
  <c r="E97" i="16"/>
  <c r="E84" i="41"/>
  <c r="E74" i="16"/>
  <c r="H75" i="16" s="1"/>
  <c r="E64" i="41"/>
  <c r="H65" i="41" s="1"/>
  <c r="E84" i="40"/>
  <c r="E64" i="40"/>
  <c r="H65" i="40" s="1"/>
  <c r="C74" i="17" l="1"/>
  <c r="D97" i="17"/>
  <c r="C97" i="17"/>
  <c r="D74" i="17"/>
  <c r="E48" i="17"/>
  <c r="E21" i="17"/>
  <c r="H22" i="17" s="1"/>
  <c r="C45" i="15"/>
  <c r="F46" i="15" s="1"/>
  <c r="F20" i="15"/>
  <c r="C44" i="14"/>
  <c r="F45" i="14" s="1"/>
  <c r="E74" i="17" l="1"/>
  <c r="H75" i="17" s="1"/>
  <c r="E97" i="17"/>
  <c r="F20" i="14" l="1"/>
  <c r="D45" i="11" l="1"/>
  <c r="C45" i="11"/>
  <c r="F20" i="11"/>
  <c r="E20" i="11"/>
  <c r="H46" i="10"/>
  <c r="H20" i="10"/>
  <c r="K21" i="10" l="1"/>
  <c r="K47" i="10"/>
  <c r="I70" i="10"/>
  <c r="I66" i="10"/>
  <c r="I71" i="10"/>
  <c r="I69" i="10"/>
  <c r="I65" i="10"/>
  <c r="I67" i="10"/>
  <c r="I68" i="10"/>
  <c r="I64" i="10"/>
  <c r="F45" i="11"/>
  <c r="I46" i="11" s="1"/>
  <c r="E46" i="5"/>
  <c r="C46" i="5"/>
  <c r="C45" i="6"/>
  <c r="H20" i="1"/>
  <c r="K21" i="1" s="1"/>
  <c r="F20" i="6"/>
  <c r="E20" i="6"/>
  <c r="F45" i="6" l="1"/>
  <c r="G46" i="5"/>
  <c r="H46" i="5" s="1"/>
  <c r="C46" i="1"/>
  <c r="H46" i="1" l="1"/>
  <c r="C45" i="31"/>
  <c r="G46" i="31" s="1"/>
  <c r="G20" i="31"/>
  <c r="G20" i="32"/>
  <c r="C45" i="33"/>
  <c r="G46" i="33" s="1"/>
  <c r="G20" i="33"/>
  <c r="I69" i="1" l="1"/>
  <c r="I65" i="1"/>
  <c r="I71" i="1"/>
  <c r="I70" i="1"/>
  <c r="I68" i="1"/>
  <c r="I64" i="1"/>
  <c r="I66" i="1"/>
  <c r="I67" i="1"/>
  <c r="E45" i="5" l="1"/>
  <c r="C45" i="5"/>
  <c r="E44" i="5"/>
  <c r="C44" i="5"/>
  <c r="E43" i="5"/>
  <c r="G43" i="5" s="1"/>
  <c r="C43" i="5"/>
  <c r="E42" i="5"/>
  <c r="C42" i="5"/>
  <c r="E41" i="5"/>
  <c r="C41" i="5"/>
  <c r="E40" i="5"/>
  <c r="G40" i="5" s="1"/>
  <c r="C40" i="5"/>
  <c r="E39" i="5"/>
  <c r="C39" i="5"/>
  <c r="E38" i="5"/>
  <c r="E24" i="5" s="1"/>
  <c r="C38" i="5"/>
  <c r="C24" i="5" s="1"/>
  <c r="H40" i="5" l="1"/>
  <c r="C50" i="5"/>
  <c r="G38" i="5"/>
  <c r="G24" i="5" s="1"/>
  <c r="E50" i="5"/>
  <c r="G45" i="5"/>
  <c r="H45" i="5" s="1"/>
  <c r="G39" i="5"/>
  <c r="H39" i="5" s="1"/>
  <c r="G42" i="5"/>
  <c r="H42" i="5" s="1"/>
  <c r="G41" i="5"/>
  <c r="H41" i="5" s="1"/>
  <c r="G44" i="5"/>
  <c r="H44" i="5" s="1"/>
  <c r="H43" i="5"/>
  <c r="G50" i="5" l="1"/>
  <c r="H38" i="5"/>
  <c r="H24" i="5" s="1"/>
  <c r="E19" i="5"/>
  <c r="G19" i="5" s="1"/>
  <c r="E18" i="5"/>
  <c r="G18" i="5" s="1"/>
  <c r="E17" i="5"/>
  <c r="G17" i="5" s="1"/>
  <c r="E16" i="5"/>
  <c r="G16" i="5" s="1"/>
  <c r="E15" i="5"/>
  <c r="G15" i="5" s="1"/>
  <c r="E14" i="5"/>
  <c r="G14" i="5" s="1"/>
  <c r="E13" i="5"/>
  <c r="G13" i="5" s="1"/>
  <c r="E12" i="5"/>
  <c r="G12" i="5" s="1"/>
  <c r="E11" i="5"/>
  <c r="G11" i="5" s="1"/>
  <c r="E10" i="5"/>
  <c r="G10" i="5" s="1"/>
  <c r="E9" i="5"/>
  <c r="G9" i="5" s="1"/>
  <c r="E8" i="5"/>
  <c r="G8" i="5" s="1"/>
  <c r="H8" i="5" s="1"/>
  <c r="I22" i="5" l="1"/>
  <c r="J22" i="5"/>
  <c r="I23" i="5"/>
  <c r="J23" i="5"/>
  <c r="I21" i="5"/>
  <c r="J21" i="5"/>
  <c r="H50" i="5"/>
  <c r="J46" i="5"/>
  <c r="I46" i="5"/>
  <c r="I48" i="5" l="1"/>
  <c r="J48" i="5"/>
  <c r="I49" i="5"/>
  <c r="J49" i="5"/>
  <c r="I47" i="5"/>
  <c r="J47" i="5"/>
  <c r="J20" i="5"/>
  <c r="I20" i="5"/>
  <c r="D109" i="45"/>
  <c r="D119" i="45"/>
  <c r="K8" i="42"/>
  <c r="K10" i="42"/>
  <c r="L10" i="42"/>
  <c r="K9" i="42"/>
  <c r="L8" i="42"/>
  <c r="D99" i="45" l="1"/>
  <c r="D100" i="45"/>
  <c r="D101" i="45"/>
  <c r="F102" i="45" s="1"/>
  <c r="D110" i="45"/>
  <c r="D111" i="45"/>
  <c r="D112" i="45"/>
  <c r="F113" i="45" s="1"/>
  <c r="D121" i="45"/>
  <c r="D122" i="45"/>
  <c r="D123" i="45"/>
  <c r="F124" i="45" s="1"/>
  <c r="D143" i="45"/>
  <c r="D144" i="45"/>
  <c r="D145" i="45"/>
  <c r="F146" i="45" s="1"/>
  <c r="D154" i="45"/>
  <c r="F155" i="45" s="1"/>
  <c r="D156" i="45"/>
  <c r="F157" i="45" s="1"/>
  <c r="D165" i="45"/>
  <c r="D166" i="45"/>
  <c r="D167" i="45"/>
  <c r="F168" i="45" s="1"/>
  <c r="D187" i="45"/>
  <c r="D188" i="45"/>
  <c r="D189" i="45"/>
  <c r="F190" i="45" s="1"/>
  <c r="D198" i="45"/>
  <c r="D199" i="45"/>
  <c r="D200" i="45"/>
  <c r="F201" i="45" s="1"/>
  <c r="D209" i="45"/>
  <c r="D210" i="45"/>
  <c r="D211" i="45"/>
  <c r="F212" i="45" s="1"/>
  <c r="D207" i="45"/>
  <c r="D79" i="45"/>
  <c r="F80" i="45" s="1"/>
  <c r="D68" i="45"/>
  <c r="F69" i="45" s="1"/>
  <c r="D57" i="45"/>
  <c r="F58" i="45" s="1"/>
  <c r="C83" i="41"/>
  <c r="C83" i="40"/>
  <c r="C63" i="40"/>
  <c r="C96" i="17"/>
  <c r="C73" i="17"/>
  <c r="C45" i="19"/>
  <c r="F46" i="19" s="1"/>
  <c r="C44" i="19"/>
  <c r="F19" i="19"/>
  <c r="D83" i="41"/>
  <c r="E83" i="41" s="1"/>
  <c r="C63" i="41"/>
  <c r="D63" i="41"/>
  <c r="E40" i="41"/>
  <c r="E16" i="41"/>
  <c r="D83" i="40"/>
  <c r="D63" i="40"/>
  <c r="E40" i="40"/>
  <c r="E16" i="40"/>
  <c r="C71" i="16"/>
  <c r="D96" i="17"/>
  <c r="D73" i="17"/>
  <c r="E47" i="17"/>
  <c r="E20" i="17"/>
  <c r="C44" i="15"/>
  <c r="F45" i="15" s="1"/>
  <c r="F19" i="15"/>
  <c r="C43" i="14"/>
  <c r="F44" i="14" s="1"/>
  <c r="F19" i="14"/>
  <c r="E83" i="40" l="1"/>
  <c r="E73" i="17"/>
  <c r="E63" i="41"/>
  <c r="H64" i="41" s="1"/>
  <c r="E96" i="17"/>
  <c r="F188" i="45"/>
  <c r="H21" i="17"/>
  <c r="H74" i="17"/>
  <c r="F45" i="19"/>
  <c r="H17" i="40"/>
  <c r="E63" i="40"/>
  <c r="H64" i="40" s="1"/>
  <c r="F100" i="45"/>
  <c r="F145" i="45"/>
  <c r="F199" i="45"/>
  <c r="F112" i="45"/>
  <c r="F156" i="45"/>
  <c r="F200" i="45"/>
  <c r="F111" i="45"/>
  <c r="F122" i="45"/>
  <c r="F144" i="45"/>
  <c r="F210" i="45"/>
  <c r="F167" i="45"/>
  <c r="F211" i="45"/>
  <c r="F166" i="45"/>
  <c r="F123" i="45"/>
  <c r="F189" i="45"/>
  <c r="F101" i="45"/>
  <c r="D44" i="11"/>
  <c r="C44" i="11"/>
  <c r="H45" i="10"/>
  <c r="D37" i="6"/>
  <c r="C44" i="6"/>
  <c r="C45" i="1"/>
  <c r="K46" i="10" l="1"/>
  <c r="F44" i="6"/>
  <c r="F44" i="11"/>
  <c r="H45" i="1"/>
  <c r="I45" i="11" l="1"/>
  <c r="C43" i="31"/>
  <c r="C41" i="31"/>
  <c r="C49" i="31"/>
  <c r="C44" i="31"/>
  <c r="D43" i="31"/>
  <c r="C42" i="31"/>
  <c r="D42" i="31" s="1"/>
  <c r="D41" i="31"/>
  <c r="C40" i="31"/>
  <c r="D40" i="31" s="1"/>
  <c r="C39" i="31"/>
  <c r="G39" i="31" s="1"/>
  <c r="G38" i="31"/>
  <c r="D45" i="31" l="1"/>
  <c r="D47" i="31"/>
  <c r="D46" i="31"/>
  <c r="D39" i="31"/>
  <c r="G40" i="31"/>
  <c r="G41" i="31"/>
  <c r="G42" i="31"/>
  <c r="D38" i="31"/>
  <c r="G43" i="31"/>
  <c r="G44" i="31"/>
  <c r="G45" i="31"/>
  <c r="D44" i="31"/>
  <c r="C43" i="33"/>
  <c r="G44" i="33" s="1"/>
  <c r="C44" i="33"/>
  <c r="C49" i="33"/>
  <c r="C42" i="33"/>
  <c r="C41" i="33"/>
  <c r="G41" i="33" s="1"/>
  <c r="C40" i="33"/>
  <c r="C39" i="33"/>
  <c r="D39" i="33" s="1"/>
  <c r="C38" i="33"/>
  <c r="C37" i="33"/>
  <c r="E19" i="11"/>
  <c r="F19" i="11"/>
  <c r="I20" i="11" s="1"/>
  <c r="H19" i="10"/>
  <c r="H19" i="5"/>
  <c r="F19" i="6"/>
  <c r="E19" i="6"/>
  <c r="H19" i="1"/>
  <c r="G19" i="31"/>
  <c r="G19" i="33"/>
  <c r="G19" i="32"/>
  <c r="K20" i="10" l="1"/>
  <c r="D45" i="33"/>
  <c r="D47" i="33"/>
  <c r="D46" i="33"/>
  <c r="G43" i="33"/>
  <c r="G40" i="33"/>
  <c r="G39" i="33"/>
  <c r="D38" i="33"/>
  <c r="G38" i="33"/>
  <c r="D42" i="33"/>
  <c r="D43" i="33"/>
  <c r="D40" i="33"/>
  <c r="D41" i="33"/>
  <c r="G45" i="33"/>
  <c r="D44" i="33"/>
  <c r="G42" i="33"/>
  <c r="K20" i="1"/>
  <c r="E96" i="16" l="1"/>
  <c r="E73" i="16"/>
  <c r="H74" i="16" s="1"/>
  <c r="D25" i="16"/>
  <c r="D208" i="45" l="1"/>
  <c r="D206" i="45"/>
  <c r="D197" i="45"/>
  <c r="D196" i="45"/>
  <c r="D195" i="45"/>
  <c r="D186" i="45"/>
  <c r="D185" i="45"/>
  <c r="D184" i="45"/>
  <c r="D164" i="45"/>
  <c r="D163" i="45"/>
  <c r="D162" i="45"/>
  <c r="D153" i="45"/>
  <c r="D152" i="45"/>
  <c r="D151" i="45"/>
  <c r="D142" i="45"/>
  <c r="D141" i="45"/>
  <c r="D140" i="45"/>
  <c r="D120" i="45"/>
  <c r="D118" i="45"/>
  <c r="D108" i="45"/>
  <c r="D107" i="45"/>
  <c r="D98" i="45"/>
  <c r="D97" i="45"/>
  <c r="D96" i="45"/>
  <c r="D78" i="45"/>
  <c r="D77" i="45"/>
  <c r="D76" i="45"/>
  <c r="D75" i="45"/>
  <c r="D74" i="45"/>
  <c r="D67" i="45"/>
  <c r="D66" i="45"/>
  <c r="D65" i="45"/>
  <c r="D64" i="45"/>
  <c r="D63" i="45"/>
  <c r="D56" i="45"/>
  <c r="D55" i="45"/>
  <c r="D54" i="45"/>
  <c r="D53" i="45"/>
  <c r="D52" i="45"/>
  <c r="G18" i="45"/>
  <c r="D194" i="45" s="1"/>
  <c r="E192" i="45" s="1"/>
  <c r="F18" i="45"/>
  <c r="D150" i="45" s="1"/>
  <c r="E148" i="45" s="1"/>
  <c r="E18" i="45"/>
  <c r="D106" i="45" s="1"/>
  <c r="E104" i="45" s="1"/>
  <c r="D18" i="45"/>
  <c r="D62" i="45" s="1"/>
  <c r="G29" i="45"/>
  <c r="D205" i="45" s="1"/>
  <c r="E203" i="45" s="1"/>
  <c r="F29" i="45"/>
  <c r="D161" i="45" s="1"/>
  <c r="E29" i="45"/>
  <c r="D117" i="45" s="1"/>
  <c r="E115" i="45" s="1"/>
  <c r="D29" i="45"/>
  <c r="D73" i="45" s="1"/>
  <c r="E40" i="45"/>
  <c r="D128" i="45" s="1"/>
  <c r="E126" i="45" s="1"/>
  <c r="F40" i="45"/>
  <c r="D172" i="45" s="1"/>
  <c r="G40" i="45"/>
  <c r="D216" i="45" s="1"/>
  <c r="E214" i="45" s="1"/>
  <c r="D40" i="45"/>
  <c r="D84" i="45" s="1"/>
  <c r="E158" i="45" l="1"/>
  <c r="E159" i="45"/>
  <c r="E81" i="45"/>
  <c r="E82" i="45"/>
  <c r="E70" i="45"/>
  <c r="E71" i="45"/>
  <c r="E59" i="45"/>
  <c r="E60" i="45"/>
  <c r="E168" i="45"/>
  <c r="E169" i="45"/>
  <c r="E146" i="45"/>
  <c r="E147" i="45"/>
  <c r="E124" i="45"/>
  <c r="E125" i="45"/>
  <c r="E201" i="45"/>
  <c r="E202" i="45"/>
  <c r="E190" i="45"/>
  <c r="E191" i="45"/>
  <c r="E212" i="45"/>
  <c r="E213" i="45"/>
  <c r="E113" i="45"/>
  <c r="E114" i="45"/>
  <c r="E102" i="45"/>
  <c r="E103" i="45"/>
  <c r="E119" i="45"/>
  <c r="E68" i="45"/>
  <c r="E69" i="45"/>
  <c r="E79" i="45"/>
  <c r="E80" i="45"/>
  <c r="E57" i="45"/>
  <c r="E58" i="45"/>
  <c r="E157" i="45"/>
  <c r="E155" i="45"/>
  <c r="E54" i="45"/>
  <c r="E142" i="45"/>
  <c r="E109" i="45"/>
  <c r="E112" i="45"/>
  <c r="E64" i="45"/>
  <c r="E108" i="45"/>
  <c r="E98" i="45"/>
  <c r="F99" i="45"/>
  <c r="F65" i="45"/>
  <c r="E65" i="45"/>
  <c r="E111" i="45"/>
  <c r="E110" i="45"/>
  <c r="E67" i="45"/>
  <c r="F67" i="45"/>
  <c r="F68" i="45"/>
  <c r="E153" i="45"/>
  <c r="F154" i="45"/>
  <c r="E196" i="45"/>
  <c r="F196" i="45"/>
  <c r="E156" i="45"/>
  <c r="E154" i="45"/>
  <c r="E197" i="45"/>
  <c r="F198" i="45"/>
  <c r="E200" i="45"/>
  <c r="E199" i="45"/>
  <c r="E198" i="45"/>
  <c r="E66" i="45"/>
  <c r="F66" i="45"/>
  <c r="F109" i="45"/>
  <c r="F152" i="45"/>
  <c r="E152" i="45"/>
  <c r="E167" i="45"/>
  <c r="E165" i="45"/>
  <c r="E166" i="45"/>
  <c r="E75" i="45"/>
  <c r="F75" i="45"/>
  <c r="E163" i="45"/>
  <c r="E77" i="45"/>
  <c r="F121" i="45"/>
  <c r="E120" i="45"/>
  <c r="E210" i="45"/>
  <c r="E209" i="45"/>
  <c r="E207" i="45"/>
  <c r="E211" i="45"/>
  <c r="F78" i="45"/>
  <c r="F79" i="45"/>
  <c r="E78" i="45"/>
  <c r="E123" i="45"/>
  <c r="E121" i="45"/>
  <c r="E122" i="45"/>
  <c r="E164" i="45"/>
  <c r="F165" i="45"/>
  <c r="E76" i="45"/>
  <c r="E208" i="45"/>
  <c r="E99" i="45"/>
  <c r="E100" i="45"/>
  <c r="E101" i="45"/>
  <c r="E143" i="45"/>
  <c r="E144" i="45"/>
  <c r="E145" i="45"/>
  <c r="E55" i="45"/>
  <c r="E186" i="45"/>
  <c r="F54" i="45"/>
  <c r="F185" i="45"/>
  <c r="E185" i="45"/>
  <c r="E53" i="45"/>
  <c r="F53" i="45"/>
  <c r="F98" i="45"/>
  <c r="F141" i="45"/>
  <c r="E141" i="45"/>
  <c r="E187" i="45"/>
  <c r="E188" i="45"/>
  <c r="E189" i="45"/>
  <c r="F56" i="45"/>
  <c r="E56" i="45"/>
  <c r="F57" i="45"/>
  <c r="E97" i="45"/>
  <c r="F77" i="45"/>
  <c r="F108" i="45"/>
  <c r="F76" i="45"/>
  <c r="F186" i="45"/>
  <c r="F164" i="45"/>
  <c r="F64" i="45"/>
  <c r="F208" i="45"/>
  <c r="F97" i="45"/>
  <c r="F55" i="45"/>
  <c r="F110" i="45"/>
  <c r="F153" i="45"/>
  <c r="F120" i="45"/>
  <c r="F163" i="45"/>
  <c r="F209" i="45"/>
  <c r="F207" i="45"/>
  <c r="F142" i="45"/>
  <c r="F143" i="45"/>
  <c r="F187" i="45"/>
  <c r="F197" i="45"/>
  <c r="F119" i="45"/>
  <c r="C25" i="33" l="1"/>
  <c r="D60" i="41"/>
  <c r="D45" i="41"/>
  <c r="C45" i="41"/>
  <c r="C88" i="41"/>
  <c r="D68" i="41"/>
  <c r="C68" i="41"/>
  <c r="C45" i="40"/>
  <c r="D21" i="40"/>
  <c r="C21" i="40"/>
  <c r="C21" i="41"/>
  <c r="D21" i="41"/>
  <c r="D88" i="41"/>
  <c r="C81" i="41"/>
  <c r="D82" i="41"/>
  <c r="C82" i="41"/>
  <c r="D81" i="41"/>
  <c r="D80" i="41"/>
  <c r="C80" i="41"/>
  <c r="E39" i="41"/>
  <c r="E38" i="41"/>
  <c r="E37" i="41"/>
  <c r="E36" i="41"/>
  <c r="E35" i="41"/>
  <c r="E34" i="41"/>
  <c r="E33" i="41"/>
  <c r="D88" i="40"/>
  <c r="D80" i="40"/>
  <c r="C88" i="40"/>
  <c r="C80" i="40"/>
  <c r="D82" i="40"/>
  <c r="C82" i="40"/>
  <c r="D81" i="40"/>
  <c r="C81" i="40"/>
  <c r="D45" i="40"/>
  <c r="E39" i="40"/>
  <c r="E38" i="40"/>
  <c r="E37" i="40"/>
  <c r="E36" i="40"/>
  <c r="E35" i="40"/>
  <c r="E34" i="40"/>
  <c r="E33" i="40"/>
  <c r="D101" i="16"/>
  <c r="C101" i="16"/>
  <c r="D94" i="16"/>
  <c r="C94" i="16"/>
  <c r="D93" i="16"/>
  <c r="C93" i="16"/>
  <c r="D92" i="16"/>
  <c r="C92" i="16"/>
  <c r="D91" i="16"/>
  <c r="C91" i="16"/>
  <c r="D90" i="16"/>
  <c r="C90" i="16"/>
  <c r="D89" i="16"/>
  <c r="C89" i="16"/>
  <c r="C66" i="16"/>
  <c r="D21" i="33" l="1"/>
  <c r="E22" i="33"/>
  <c r="E47" i="33"/>
  <c r="D22" i="33"/>
  <c r="E46" i="33"/>
  <c r="E68" i="41"/>
  <c r="F65" i="41"/>
  <c r="G65" i="41"/>
  <c r="E90" i="16"/>
  <c r="E94" i="16"/>
  <c r="F64" i="41"/>
  <c r="G64" i="41"/>
  <c r="F63" i="41"/>
  <c r="G63" i="41"/>
  <c r="E92" i="16"/>
  <c r="E21" i="33"/>
  <c r="D20" i="33"/>
  <c r="E20" i="33"/>
  <c r="E45" i="33"/>
  <c r="D19" i="33"/>
  <c r="D13" i="33"/>
  <c r="E41" i="33"/>
  <c r="E38" i="33"/>
  <c r="E44" i="33"/>
  <c r="E42" i="33"/>
  <c r="E49" i="33"/>
  <c r="E43" i="33"/>
  <c r="E40" i="33"/>
  <c r="E39" i="33"/>
  <c r="E37" i="33"/>
  <c r="E19" i="33"/>
  <c r="E89" i="16"/>
  <c r="E91" i="16"/>
  <c r="E93" i="16"/>
  <c r="E95" i="16"/>
  <c r="E88" i="41"/>
  <c r="E80" i="41"/>
  <c r="E82" i="41"/>
  <c r="E81" i="41"/>
  <c r="E45" i="41"/>
  <c r="E88" i="40"/>
  <c r="F86" i="40" s="1"/>
  <c r="E82" i="40"/>
  <c r="E81" i="40"/>
  <c r="E80" i="40"/>
  <c r="E45" i="40"/>
  <c r="E101" i="16"/>
  <c r="F42" i="41" l="1"/>
  <c r="F43" i="41"/>
  <c r="F85" i="41"/>
  <c r="F86" i="41"/>
  <c r="F66" i="41"/>
  <c r="G66" i="41"/>
  <c r="F98" i="16"/>
  <c r="F99" i="16"/>
  <c r="F42" i="40"/>
  <c r="F43" i="40"/>
  <c r="F82" i="40"/>
  <c r="F85" i="40"/>
  <c r="F96" i="16"/>
  <c r="F97" i="16"/>
  <c r="F41" i="41"/>
  <c r="F40" i="41"/>
  <c r="F84" i="41"/>
  <c r="F83" i="41"/>
  <c r="F81" i="40"/>
  <c r="F84" i="40"/>
  <c r="F83" i="40"/>
  <c r="F41" i="40"/>
  <c r="F40" i="40"/>
  <c r="F94" i="16"/>
  <c r="F90" i="16"/>
  <c r="F95" i="16"/>
  <c r="F91" i="16"/>
  <c r="F101" i="16"/>
  <c r="F93" i="16"/>
  <c r="F89" i="16"/>
  <c r="F92" i="16"/>
  <c r="F34" i="41"/>
  <c r="F38" i="41"/>
  <c r="F33" i="41"/>
  <c r="F37" i="41"/>
  <c r="F36" i="41"/>
  <c r="F45" i="41"/>
  <c r="F35" i="41"/>
  <c r="F39" i="41"/>
  <c r="F81" i="41"/>
  <c r="F80" i="41"/>
  <c r="F88" i="41"/>
  <c r="F82" i="41"/>
  <c r="F88" i="40"/>
  <c r="F80" i="40"/>
  <c r="F45" i="40"/>
  <c r="F36" i="40"/>
  <c r="F37" i="40"/>
  <c r="F33" i="40"/>
  <c r="F38" i="40"/>
  <c r="F34" i="40"/>
  <c r="F39" i="40"/>
  <c r="F35" i="40"/>
  <c r="D52" i="16" l="1"/>
  <c r="E45" i="16"/>
  <c r="E44" i="16"/>
  <c r="E43" i="16"/>
  <c r="E42" i="16"/>
  <c r="E41" i="16"/>
  <c r="E40" i="16"/>
  <c r="E39" i="16"/>
  <c r="E38" i="16"/>
  <c r="E37" i="16"/>
  <c r="E36" i="16"/>
  <c r="E52" i="16" l="1"/>
  <c r="F49" i="16" s="1"/>
  <c r="F50" i="16" s="1"/>
  <c r="F51" i="16" s="1"/>
  <c r="F47" i="16" l="1"/>
  <c r="F46" i="16"/>
  <c r="F44" i="16"/>
  <c r="F40" i="16"/>
  <c r="F36" i="16"/>
  <c r="F45" i="16"/>
  <c r="F41" i="16"/>
  <c r="F37" i="16"/>
  <c r="F48" i="16"/>
  <c r="F42" i="16"/>
  <c r="F38" i="16"/>
  <c r="F52" i="16"/>
  <c r="F43" i="16"/>
  <c r="F39" i="16"/>
  <c r="D49" i="6" l="1"/>
  <c r="C49" i="6"/>
  <c r="C43" i="6"/>
  <c r="C42" i="6"/>
  <c r="C41" i="6"/>
  <c r="F41" i="6" s="1"/>
  <c r="C40" i="6"/>
  <c r="C39" i="6"/>
  <c r="C38" i="6"/>
  <c r="C37" i="6"/>
  <c r="F37" i="6" s="1"/>
  <c r="G20" i="6" l="1"/>
  <c r="H20" i="6"/>
  <c r="G19" i="6"/>
  <c r="H19" i="6"/>
  <c r="D101" i="17"/>
  <c r="C101" i="17"/>
  <c r="C95" i="17"/>
  <c r="D95" i="17"/>
  <c r="D94" i="17"/>
  <c r="C94" i="17"/>
  <c r="D93" i="17"/>
  <c r="C93" i="17"/>
  <c r="D92" i="17"/>
  <c r="C92" i="17"/>
  <c r="D91" i="17"/>
  <c r="C91" i="17"/>
  <c r="D90" i="17"/>
  <c r="C90" i="17"/>
  <c r="D89" i="17"/>
  <c r="C89" i="17"/>
  <c r="D52" i="17"/>
  <c r="C52" i="17"/>
  <c r="E46" i="17"/>
  <c r="E45" i="17"/>
  <c r="E44" i="17"/>
  <c r="E43" i="17"/>
  <c r="E42" i="17"/>
  <c r="E41" i="17"/>
  <c r="E40" i="17"/>
  <c r="E39" i="17"/>
  <c r="E38" i="17"/>
  <c r="E37" i="17"/>
  <c r="E36" i="17"/>
  <c r="E94" i="17" l="1"/>
  <c r="E92" i="17"/>
  <c r="E89" i="17"/>
  <c r="E93" i="17"/>
  <c r="E95" i="17"/>
  <c r="E90" i="17"/>
  <c r="E91" i="17"/>
  <c r="E52" i="17"/>
  <c r="E101" i="17"/>
  <c r="C43" i="11"/>
  <c r="D43" i="11"/>
  <c r="F18" i="11"/>
  <c r="I19" i="11" s="1"/>
  <c r="F17" i="11"/>
  <c r="H18" i="10"/>
  <c r="H17" i="10"/>
  <c r="H16" i="10"/>
  <c r="K16" i="10" s="1"/>
  <c r="H15" i="10"/>
  <c r="H14" i="10"/>
  <c r="K14" i="10" s="1"/>
  <c r="H13" i="10"/>
  <c r="H12" i="10"/>
  <c r="K12" i="10" s="1"/>
  <c r="H11" i="10"/>
  <c r="C62" i="40"/>
  <c r="D62" i="40"/>
  <c r="D61" i="40"/>
  <c r="C61" i="40"/>
  <c r="D60" i="40"/>
  <c r="C60" i="40"/>
  <c r="D68" i="40"/>
  <c r="C68" i="40"/>
  <c r="K18" i="10" l="1"/>
  <c r="K19" i="10"/>
  <c r="K13" i="10"/>
  <c r="K15" i="10"/>
  <c r="K17" i="10"/>
  <c r="F49" i="17"/>
  <c r="F50" i="17"/>
  <c r="F98" i="17"/>
  <c r="F99" i="17"/>
  <c r="F43" i="11"/>
  <c r="I44" i="11" s="1"/>
  <c r="F97" i="17"/>
  <c r="F96" i="17"/>
  <c r="I18" i="11"/>
  <c r="F48" i="17"/>
  <c r="F47" i="17"/>
  <c r="F44" i="17"/>
  <c r="F40" i="17"/>
  <c r="F36" i="17"/>
  <c r="F45" i="17"/>
  <c r="F41" i="17"/>
  <c r="F37" i="17"/>
  <c r="F46" i="17"/>
  <c r="F42" i="17"/>
  <c r="F38" i="17"/>
  <c r="F52" i="17"/>
  <c r="F43" i="17"/>
  <c r="F39" i="17"/>
  <c r="F93" i="17"/>
  <c r="F89" i="17"/>
  <c r="F94" i="17"/>
  <c r="F90" i="17"/>
  <c r="F95" i="17"/>
  <c r="F91" i="17"/>
  <c r="F101" i="17"/>
  <c r="F92" i="17"/>
  <c r="G12" i="31" l="1"/>
  <c r="G11" i="31"/>
  <c r="G10" i="31"/>
  <c r="G9" i="31"/>
  <c r="F10" i="19"/>
  <c r="F18" i="19"/>
  <c r="F17" i="19"/>
  <c r="F16" i="19"/>
  <c r="F15" i="19"/>
  <c r="F14" i="19"/>
  <c r="F13" i="19"/>
  <c r="F12" i="19"/>
  <c r="F11" i="19"/>
  <c r="F9" i="19"/>
  <c r="F18" i="15"/>
  <c r="F17" i="15"/>
  <c r="F16" i="15"/>
  <c r="F15" i="15"/>
  <c r="F14" i="15"/>
  <c r="F13" i="15"/>
  <c r="F12" i="15"/>
  <c r="F11" i="15"/>
  <c r="F10" i="15"/>
  <c r="F9" i="15"/>
  <c r="F18" i="14"/>
  <c r="F17" i="14"/>
  <c r="F16" i="14"/>
  <c r="F15" i="14"/>
  <c r="F14" i="14"/>
  <c r="F13" i="14"/>
  <c r="F12" i="14"/>
  <c r="F11" i="14"/>
  <c r="F10" i="14"/>
  <c r="F9" i="14"/>
  <c r="F9" i="12"/>
  <c r="G12" i="32"/>
  <c r="G11" i="32"/>
  <c r="G10" i="32"/>
  <c r="G9" i="32"/>
  <c r="G12" i="33"/>
  <c r="G11" i="33"/>
  <c r="G10" i="33"/>
  <c r="G9" i="33"/>
  <c r="G18" i="31" l="1"/>
  <c r="G17" i="31"/>
  <c r="G16" i="31"/>
  <c r="G15" i="31"/>
  <c r="G14" i="31"/>
  <c r="G13" i="31"/>
  <c r="G18" i="32"/>
  <c r="G17" i="32"/>
  <c r="G16" i="32"/>
  <c r="G15" i="32"/>
  <c r="G14" i="32"/>
  <c r="G13" i="32"/>
  <c r="G14" i="33"/>
  <c r="G15" i="33"/>
  <c r="G16" i="33"/>
  <c r="G17" i="33"/>
  <c r="G18" i="33"/>
  <c r="G13" i="33"/>
  <c r="E19" i="17"/>
  <c r="H20" i="17" l="1"/>
  <c r="C43" i="19"/>
  <c r="C42" i="19"/>
  <c r="C41" i="19"/>
  <c r="C40" i="19"/>
  <c r="C39" i="19"/>
  <c r="C38" i="19"/>
  <c r="D62" i="41"/>
  <c r="D61" i="41"/>
  <c r="C62" i="41"/>
  <c r="C61" i="41"/>
  <c r="C60" i="41"/>
  <c r="F42" i="19" l="1"/>
  <c r="F44" i="19"/>
  <c r="F43" i="19"/>
  <c r="F40" i="19"/>
  <c r="F39" i="19"/>
  <c r="F41" i="19"/>
  <c r="E61" i="41"/>
  <c r="E14" i="41"/>
  <c r="E13" i="41"/>
  <c r="E14" i="40"/>
  <c r="E13" i="40"/>
  <c r="D71" i="16"/>
  <c r="E71" i="16" s="1"/>
  <c r="D70" i="16"/>
  <c r="C70" i="16"/>
  <c r="E18" i="16"/>
  <c r="E17" i="16"/>
  <c r="D70" i="17"/>
  <c r="D71" i="17"/>
  <c r="D72" i="17"/>
  <c r="C72" i="17"/>
  <c r="C71" i="17"/>
  <c r="C70" i="17"/>
  <c r="E18" i="17"/>
  <c r="E17" i="17"/>
  <c r="C43" i="15"/>
  <c r="C42" i="15"/>
  <c r="C41" i="15"/>
  <c r="C42" i="14"/>
  <c r="C41" i="14"/>
  <c r="C40" i="14"/>
  <c r="C39" i="14"/>
  <c r="D41" i="11"/>
  <c r="D42" i="11"/>
  <c r="C42" i="11"/>
  <c r="C41" i="11"/>
  <c r="H18" i="16" l="1"/>
  <c r="H19" i="16"/>
  <c r="F41" i="14"/>
  <c r="H14" i="41"/>
  <c r="H18" i="17"/>
  <c r="H19" i="17"/>
  <c r="F43" i="14"/>
  <c r="F42" i="14"/>
  <c r="F40" i="14"/>
  <c r="F42" i="15"/>
  <c r="H14" i="40"/>
  <c r="F44" i="15"/>
  <c r="F43" i="15"/>
  <c r="E70" i="17"/>
  <c r="E62" i="40"/>
  <c r="E70" i="16"/>
  <c r="E71" i="17"/>
  <c r="F42" i="11"/>
  <c r="F41" i="11"/>
  <c r="E17" i="11"/>
  <c r="F16" i="11"/>
  <c r="E16" i="11"/>
  <c r="H71" i="17" l="1"/>
  <c r="I17" i="11"/>
  <c r="I43" i="11"/>
  <c r="I42" i="11"/>
  <c r="H42" i="10"/>
  <c r="H63" i="40"/>
  <c r="H71" i="16"/>
  <c r="H44" i="10"/>
  <c r="H43" i="10"/>
  <c r="K43" i="10" s="1"/>
  <c r="K44" i="10" l="1"/>
  <c r="K45" i="10"/>
  <c r="C43" i="1"/>
  <c r="C42" i="1"/>
  <c r="C44" i="1"/>
  <c r="H17" i="5"/>
  <c r="H16" i="5"/>
  <c r="H17" i="1"/>
  <c r="H16" i="1"/>
  <c r="F17" i="6"/>
  <c r="E17" i="6"/>
  <c r="F16" i="6"/>
  <c r="E16" i="6"/>
  <c r="D18" i="33"/>
  <c r="K17" i="1" l="1"/>
  <c r="H42" i="1"/>
  <c r="F42" i="6"/>
  <c r="H43" i="1"/>
  <c r="D66" i="16" l="1"/>
  <c r="E21" i="41" l="1"/>
  <c r="E68" i="40"/>
  <c r="E21" i="40"/>
  <c r="E66" i="16"/>
  <c r="E15" i="41"/>
  <c r="E12" i="41"/>
  <c r="E11" i="41"/>
  <c r="E10" i="41"/>
  <c r="E9" i="41"/>
  <c r="E61" i="40"/>
  <c r="E15" i="40"/>
  <c r="E12" i="40"/>
  <c r="E11" i="40"/>
  <c r="E10" i="40"/>
  <c r="E9" i="40"/>
  <c r="G19" i="41" l="1"/>
  <c r="H10" i="41"/>
  <c r="F19" i="40"/>
  <c r="G19" i="40"/>
  <c r="F66" i="40"/>
  <c r="G66" i="40"/>
  <c r="F18" i="41"/>
  <c r="G18" i="41"/>
  <c r="F18" i="40"/>
  <c r="G18" i="40"/>
  <c r="F65" i="40"/>
  <c r="G65" i="40"/>
  <c r="H15" i="41"/>
  <c r="H16" i="41"/>
  <c r="F17" i="41"/>
  <c r="G17" i="41"/>
  <c r="F16" i="41"/>
  <c r="G16" i="41"/>
  <c r="F64" i="40"/>
  <c r="G64" i="40"/>
  <c r="F63" i="40"/>
  <c r="G63" i="40"/>
  <c r="H62" i="40"/>
  <c r="H15" i="40"/>
  <c r="H16" i="40"/>
  <c r="F17" i="40"/>
  <c r="G17" i="40"/>
  <c r="F16" i="40"/>
  <c r="G16" i="40"/>
  <c r="H12" i="41"/>
  <c r="H13" i="41"/>
  <c r="H11" i="41"/>
  <c r="F61" i="41"/>
  <c r="F60" i="41"/>
  <c r="F62" i="41"/>
  <c r="F10" i="41"/>
  <c r="F14" i="41"/>
  <c r="F9" i="41"/>
  <c r="F68" i="41" s="1"/>
  <c r="F13" i="41"/>
  <c r="F12" i="41"/>
  <c r="F21" i="41"/>
  <c r="F11" i="41"/>
  <c r="F15" i="41"/>
  <c r="G14" i="41"/>
  <c r="G61" i="41"/>
  <c r="H12" i="40"/>
  <c r="H13" i="40"/>
  <c r="H11" i="40"/>
  <c r="H10" i="40"/>
  <c r="F62" i="40"/>
  <c r="G62" i="40"/>
  <c r="F14" i="40"/>
  <c r="F13" i="40"/>
  <c r="G14" i="40"/>
  <c r="F61" i="40"/>
  <c r="E60" i="41"/>
  <c r="H61" i="41" s="1"/>
  <c r="E62" i="41"/>
  <c r="E60" i="40"/>
  <c r="H61" i="40" s="1"/>
  <c r="F21" i="40"/>
  <c r="F68" i="40"/>
  <c r="E21" i="16"/>
  <c r="H22" i="16" l="1"/>
  <c r="H21" i="16"/>
  <c r="H62" i="41"/>
  <c r="H63" i="41"/>
  <c r="E72" i="17"/>
  <c r="E72" i="16"/>
  <c r="G15" i="41"/>
  <c r="F60" i="40"/>
  <c r="G61" i="40"/>
  <c r="F10" i="40"/>
  <c r="F11" i="40"/>
  <c r="F9" i="40"/>
  <c r="G15" i="40"/>
  <c r="F12" i="40"/>
  <c r="F15" i="40"/>
  <c r="G62" i="41"/>
  <c r="H72" i="16" l="1"/>
  <c r="H73" i="16"/>
  <c r="H73" i="17"/>
  <c r="H72" i="17"/>
  <c r="E18" i="11" l="1"/>
  <c r="E45" i="11" s="1"/>
  <c r="H18" i="5" l="1"/>
  <c r="E18" i="6" l="1"/>
  <c r="E48" i="6" s="1"/>
  <c r="F18" i="6"/>
  <c r="H18" i="1"/>
  <c r="C38" i="1"/>
  <c r="C66" i="17"/>
  <c r="C36" i="12"/>
  <c r="C78" i="17"/>
  <c r="E8" i="11"/>
  <c r="C78" i="16"/>
  <c r="D78" i="16"/>
  <c r="D78" i="17"/>
  <c r="E45" i="6" l="1"/>
  <c r="E46" i="6"/>
  <c r="H38" i="1"/>
  <c r="H50" i="1" s="1"/>
  <c r="C50" i="1"/>
  <c r="I47" i="1"/>
  <c r="I50" i="1"/>
  <c r="J47" i="1"/>
  <c r="C24" i="1"/>
  <c r="F37" i="12"/>
  <c r="K18" i="1"/>
  <c r="K19" i="1"/>
  <c r="E78" i="17"/>
  <c r="H44" i="1"/>
  <c r="F43" i="6"/>
  <c r="E78" i="16"/>
  <c r="C48" i="12"/>
  <c r="E44" i="12" s="1"/>
  <c r="D37" i="11"/>
  <c r="D38" i="11"/>
  <c r="D39" i="11"/>
  <c r="D40" i="11"/>
  <c r="D49" i="11"/>
  <c r="C37" i="11"/>
  <c r="C49" i="11"/>
  <c r="C40" i="11"/>
  <c r="F40" i="11" s="1"/>
  <c r="C39" i="11"/>
  <c r="C38" i="11"/>
  <c r="F38" i="11" s="1"/>
  <c r="H41" i="10"/>
  <c r="C38" i="10"/>
  <c r="F40" i="6"/>
  <c r="F39" i="6"/>
  <c r="F38" i="6"/>
  <c r="I38" i="6" s="1"/>
  <c r="C41" i="1"/>
  <c r="C40" i="1"/>
  <c r="C39" i="1"/>
  <c r="K42" i="10" l="1"/>
  <c r="I48" i="1"/>
  <c r="J48" i="1"/>
  <c r="F76" i="17"/>
  <c r="G76" i="17"/>
  <c r="F76" i="16"/>
  <c r="G76" i="16"/>
  <c r="I49" i="1"/>
  <c r="J49" i="1"/>
  <c r="F75" i="16"/>
  <c r="G75" i="16"/>
  <c r="F75" i="17"/>
  <c r="G75" i="17"/>
  <c r="F74" i="16"/>
  <c r="G74" i="16"/>
  <c r="D46" i="19"/>
  <c r="E46" i="19"/>
  <c r="E45" i="19"/>
  <c r="D45" i="19"/>
  <c r="C50" i="10"/>
  <c r="C24" i="10"/>
  <c r="F74" i="17"/>
  <c r="G74" i="17"/>
  <c r="F73" i="17"/>
  <c r="G73" i="17"/>
  <c r="I41" i="11"/>
  <c r="I38" i="1"/>
  <c r="H24" i="1"/>
  <c r="E43" i="12"/>
  <c r="E42" i="12"/>
  <c r="F73" i="16"/>
  <c r="G73" i="16"/>
  <c r="H39" i="10"/>
  <c r="H40" i="10"/>
  <c r="H38" i="10"/>
  <c r="F37" i="11"/>
  <c r="I38" i="11" s="1"/>
  <c r="D39" i="19"/>
  <c r="D43" i="19"/>
  <c r="D42" i="19"/>
  <c r="E42" i="19"/>
  <c r="E43" i="19"/>
  <c r="F71" i="16"/>
  <c r="F70" i="16"/>
  <c r="G71" i="16"/>
  <c r="G70" i="16"/>
  <c r="F71" i="17"/>
  <c r="F70" i="17"/>
  <c r="G70" i="17"/>
  <c r="G71" i="17"/>
  <c r="F67" i="17"/>
  <c r="F72" i="17"/>
  <c r="F68" i="17"/>
  <c r="F78" i="17"/>
  <c r="F66" i="17"/>
  <c r="F69" i="17"/>
  <c r="E41" i="12"/>
  <c r="E40" i="12"/>
  <c r="F39" i="11"/>
  <c r="I39" i="11" s="1"/>
  <c r="F49" i="11"/>
  <c r="H40" i="1"/>
  <c r="H41" i="1"/>
  <c r="H39" i="1"/>
  <c r="F49" i="6"/>
  <c r="F72" i="16"/>
  <c r="G72" i="16"/>
  <c r="E40" i="19"/>
  <c r="D50" i="19"/>
  <c r="E39" i="19"/>
  <c r="D38" i="19"/>
  <c r="D44" i="19"/>
  <c r="E44" i="19"/>
  <c r="E41" i="19"/>
  <c r="E38" i="12"/>
  <c r="E39" i="12"/>
  <c r="E37" i="12"/>
  <c r="D41" i="19"/>
  <c r="D40" i="19"/>
  <c r="E15" i="11"/>
  <c r="E44" i="11" s="1"/>
  <c r="E14" i="11"/>
  <c r="E13" i="11"/>
  <c r="E12" i="11"/>
  <c r="E11" i="11"/>
  <c r="E10" i="11"/>
  <c r="E9" i="11"/>
  <c r="D25" i="17"/>
  <c r="E25" i="16"/>
  <c r="D69" i="17"/>
  <c r="C69" i="17"/>
  <c r="D68" i="17"/>
  <c r="C68" i="17"/>
  <c r="D67" i="17"/>
  <c r="C67" i="17"/>
  <c r="D66" i="17"/>
  <c r="E66" i="17" s="1"/>
  <c r="D67" i="16"/>
  <c r="D68" i="16"/>
  <c r="D69" i="16"/>
  <c r="C67" i="16"/>
  <c r="C68" i="16"/>
  <c r="C69" i="16"/>
  <c r="G47" i="11" l="1"/>
  <c r="H47" i="11"/>
  <c r="G46" i="11"/>
  <c r="H46" i="11"/>
  <c r="E43" i="11"/>
  <c r="K40" i="10"/>
  <c r="K41" i="10"/>
  <c r="I22" i="1"/>
  <c r="J22" i="1"/>
  <c r="F23" i="16"/>
  <c r="G23" i="16"/>
  <c r="E41" i="11"/>
  <c r="I23" i="1"/>
  <c r="J23" i="1"/>
  <c r="G19" i="16"/>
  <c r="F22" i="16"/>
  <c r="G22" i="16"/>
  <c r="I21" i="1"/>
  <c r="J21" i="1"/>
  <c r="E39" i="11"/>
  <c r="G45" i="6"/>
  <c r="H45" i="6"/>
  <c r="G44" i="6"/>
  <c r="H44" i="6"/>
  <c r="H41" i="6"/>
  <c r="E40" i="11"/>
  <c r="G45" i="11"/>
  <c r="H45" i="11"/>
  <c r="G44" i="11"/>
  <c r="H44" i="11"/>
  <c r="H50" i="10"/>
  <c r="H24" i="10"/>
  <c r="H38" i="6"/>
  <c r="E42" i="11"/>
  <c r="I40" i="11"/>
  <c r="I8" i="1"/>
  <c r="I16" i="1"/>
  <c r="J19" i="1"/>
  <c r="J16" i="1"/>
  <c r="I19" i="1"/>
  <c r="J17" i="1"/>
  <c r="I20" i="1"/>
  <c r="J20" i="1"/>
  <c r="I17" i="1"/>
  <c r="K39" i="10"/>
  <c r="F20" i="16"/>
  <c r="G20" i="16"/>
  <c r="F19" i="16"/>
  <c r="K39" i="1"/>
  <c r="J39" i="1"/>
  <c r="J44" i="1"/>
  <c r="I46" i="1"/>
  <c r="J46" i="1"/>
  <c r="I45" i="1"/>
  <c r="J45" i="1"/>
  <c r="E67" i="16"/>
  <c r="H67" i="16" s="1"/>
  <c r="F18" i="16"/>
  <c r="F17" i="16"/>
  <c r="G18" i="16"/>
  <c r="G17" i="16"/>
  <c r="E69" i="17"/>
  <c r="E68" i="17"/>
  <c r="E67" i="17"/>
  <c r="H67" i="17" s="1"/>
  <c r="G42" i="11"/>
  <c r="G41" i="11"/>
  <c r="H41" i="11"/>
  <c r="H42" i="11"/>
  <c r="G42" i="6"/>
  <c r="G41" i="6"/>
  <c r="H42" i="6"/>
  <c r="I42" i="1"/>
  <c r="I43" i="1"/>
  <c r="J42" i="1"/>
  <c r="J43" i="1"/>
  <c r="G43" i="6"/>
  <c r="H43" i="6"/>
  <c r="E69" i="16"/>
  <c r="E68" i="16"/>
  <c r="E38" i="11"/>
  <c r="E49" i="11"/>
  <c r="E37" i="11"/>
  <c r="E9" i="16"/>
  <c r="E10" i="16"/>
  <c r="E11" i="16"/>
  <c r="E12" i="16"/>
  <c r="E13" i="16"/>
  <c r="E14" i="16"/>
  <c r="E15" i="16"/>
  <c r="E16" i="16"/>
  <c r="E9" i="17"/>
  <c r="E10" i="17"/>
  <c r="E11" i="17"/>
  <c r="E12" i="17"/>
  <c r="E13" i="17"/>
  <c r="E14" i="17"/>
  <c r="E15" i="17"/>
  <c r="E16" i="17"/>
  <c r="H15" i="16" l="1"/>
  <c r="H13" i="16"/>
  <c r="H11" i="16"/>
  <c r="J48" i="10"/>
  <c r="J49" i="10"/>
  <c r="I48" i="10"/>
  <c r="I49" i="10"/>
  <c r="I22" i="10"/>
  <c r="J22" i="10"/>
  <c r="H12" i="16"/>
  <c r="H16" i="16"/>
  <c r="H17" i="16"/>
  <c r="H14" i="16"/>
  <c r="H10" i="16"/>
  <c r="J47" i="10"/>
  <c r="I47" i="10"/>
  <c r="I23" i="10"/>
  <c r="H15" i="17"/>
  <c r="H11" i="17"/>
  <c r="H13" i="17"/>
  <c r="H68" i="17"/>
  <c r="I21" i="10"/>
  <c r="J21" i="10"/>
  <c r="J45" i="10"/>
  <c r="J43" i="10"/>
  <c r="H14" i="17"/>
  <c r="H10" i="17"/>
  <c r="J46" i="10"/>
  <c r="J42" i="10"/>
  <c r="H16" i="17"/>
  <c r="H17" i="17"/>
  <c r="H12" i="17"/>
  <c r="H69" i="17"/>
  <c r="H70" i="17"/>
  <c r="I8" i="10"/>
  <c r="I20" i="10"/>
  <c r="I41" i="10"/>
  <c r="I43" i="10"/>
  <c r="I19" i="10"/>
  <c r="J17" i="10"/>
  <c r="J14" i="10"/>
  <c r="J13" i="10"/>
  <c r="I44" i="10"/>
  <c r="I42" i="10"/>
  <c r="J19" i="10"/>
  <c r="J16" i="10"/>
  <c r="I16" i="10"/>
  <c r="I46" i="10"/>
  <c r="I40" i="10"/>
  <c r="I38" i="10"/>
  <c r="J18" i="10"/>
  <c r="I17" i="10"/>
  <c r="J20" i="10"/>
  <c r="I45" i="10"/>
  <c r="I39" i="10"/>
  <c r="J15" i="10"/>
  <c r="H69" i="16"/>
  <c r="H70" i="16"/>
  <c r="H68" i="16"/>
  <c r="F66" i="16"/>
  <c r="C48" i="14"/>
  <c r="D47" i="14" l="1"/>
  <c r="E47" i="14"/>
  <c r="D46" i="14"/>
  <c r="E46" i="14"/>
  <c r="D45" i="14"/>
  <c r="E45" i="14"/>
  <c r="I50" i="10"/>
  <c r="I24" i="10"/>
  <c r="D44" i="14"/>
  <c r="E44" i="14"/>
  <c r="D43" i="14"/>
  <c r="E43" i="14"/>
  <c r="D40" i="14"/>
  <c r="D41" i="14"/>
  <c r="E40" i="14"/>
  <c r="E41" i="14"/>
  <c r="D42" i="14"/>
  <c r="E42" i="14"/>
  <c r="K39" i="5"/>
  <c r="G72" i="17"/>
  <c r="G69" i="16"/>
  <c r="G67" i="16"/>
  <c r="G68" i="16"/>
  <c r="G68" i="17"/>
  <c r="G67" i="17"/>
  <c r="G69" i="17"/>
  <c r="F69" i="16"/>
  <c r="F67" i="16"/>
  <c r="F68" i="16"/>
  <c r="I45" i="5" l="1"/>
  <c r="J45" i="5"/>
  <c r="I69" i="5"/>
  <c r="I65" i="5"/>
  <c r="I70" i="5"/>
  <c r="I66" i="5"/>
  <c r="I71" i="5"/>
  <c r="I67" i="5"/>
  <c r="I64" i="5"/>
  <c r="I68" i="5"/>
  <c r="I43" i="5"/>
  <c r="I42" i="5"/>
  <c r="J43" i="5"/>
  <c r="J42" i="5"/>
  <c r="C25" i="17" l="1"/>
  <c r="E25" i="17" s="1"/>
  <c r="F23" i="17" l="1"/>
  <c r="G23" i="17"/>
  <c r="F22" i="17"/>
  <c r="G22" i="17"/>
  <c r="F21" i="17"/>
  <c r="G21" i="17"/>
  <c r="F20" i="17"/>
  <c r="G20" i="17"/>
  <c r="F18" i="17"/>
  <c r="F17" i="17"/>
  <c r="G18" i="17"/>
  <c r="G17" i="17"/>
  <c r="F19" i="17"/>
  <c r="G19" i="17"/>
  <c r="G15" i="17"/>
  <c r="G16" i="17"/>
  <c r="G14" i="17"/>
  <c r="F16" i="17"/>
  <c r="F11" i="17"/>
  <c r="F15" i="17"/>
  <c r="F10" i="17"/>
  <c r="F14" i="17"/>
  <c r="F25" i="17"/>
  <c r="F9" i="17"/>
  <c r="F13" i="17"/>
  <c r="F12" i="17"/>
  <c r="D48" i="14"/>
  <c r="D39" i="14"/>
  <c r="D38" i="14"/>
  <c r="D37" i="14"/>
  <c r="D36" i="14"/>
  <c r="C24" i="14"/>
  <c r="E24" i="11"/>
  <c r="C40" i="15"/>
  <c r="E39" i="14"/>
  <c r="F15" i="11"/>
  <c r="D23" i="14" l="1"/>
  <c r="E23" i="14"/>
  <c r="E22" i="14"/>
  <c r="D22" i="14"/>
  <c r="E21" i="14"/>
  <c r="D21" i="14"/>
  <c r="D20" i="14"/>
  <c r="E20" i="14"/>
  <c r="E19" i="14"/>
  <c r="D19" i="14"/>
  <c r="I16" i="11"/>
  <c r="F41" i="15"/>
  <c r="E17" i="14"/>
  <c r="D16" i="14"/>
  <c r="E16" i="14"/>
  <c r="D17" i="14"/>
  <c r="D18" i="14"/>
  <c r="E18" i="14"/>
  <c r="D24" i="14"/>
  <c r="E13" i="14"/>
  <c r="E14" i="14"/>
  <c r="E15" i="14"/>
  <c r="D11" i="14"/>
  <c r="D10" i="14"/>
  <c r="D14" i="14"/>
  <c r="D15" i="14"/>
  <c r="D12" i="14"/>
  <c r="D9" i="14"/>
  <c r="D13" i="14"/>
  <c r="H15" i="5"/>
  <c r="F15" i="6"/>
  <c r="E15" i="6"/>
  <c r="E44" i="6" s="1"/>
  <c r="H15" i="1"/>
  <c r="C24" i="19"/>
  <c r="C49" i="15"/>
  <c r="C38" i="15"/>
  <c r="C39" i="15"/>
  <c r="F40" i="15" s="1"/>
  <c r="C37" i="15"/>
  <c r="C38" i="14"/>
  <c r="C37" i="14"/>
  <c r="C36" i="14"/>
  <c r="C36" i="13"/>
  <c r="C25" i="31"/>
  <c r="C25" i="32"/>
  <c r="C24" i="15"/>
  <c r="C24" i="13"/>
  <c r="D24" i="11"/>
  <c r="C24" i="11"/>
  <c r="F9" i="11"/>
  <c r="I9" i="11" s="1"/>
  <c r="F10" i="11"/>
  <c r="F11" i="11"/>
  <c r="F12" i="11"/>
  <c r="F13" i="11"/>
  <c r="F14" i="11"/>
  <c r="H10" i="10"/>
  <c r="H9" i="10"/>
  <c r="K9" i="10" s="1"/>
  <c r="H9" i="5"/>
  <c r="H10" i="5"/>
  <c r="H11" i="5"/>
  <c r="H12" i="5"/>
  <c r="H13" i="5"/>
  <c r="H14" i="5"/>
  <c r="F14" i="6"/>
  <c r="F13" i="6"/>
  <c r="F12" i="6"/>
  <c r="F11" i="6"/>
  <c r="F10" i="6"/>
  <c r="F9" i="6"/>
  <c r="F8" i="6"/>
  <c r="H14" i="1"/>
  <c r="H12" i="1"/>
  <c r="H11" i="1"/>
  <c r="H10" i="1"/>
  <c r="H9" i="1"/>
  <c r="C24" i="12"/>
  <c r="H13" i="1"/>
  <c r="E9" i="6"/>
  <c r="E10" i="6"/>
  <c r="E11" i="6"/>
  <c r="E12" i="6"/>
  <c r="E13" i="6"/>
  <c r="E14" i="6"/>
  <c r="E8" i="6"/>
  <c r="K10" i="10" l="1"/>
  <c r="K11" i="10"/>
  <c r="E43" i="6"/>
  <c r="D23" i="31"/>
  <c r="E22" i="31"/>
  <c r="D22" i="31"/>
  <c r="E46" i="31"/>
  <c r="E21" i="31"/>
  <c r="D21" i="31"/>
  <c r="D22" i="32"/>
  <c r="E22" i="32"/>
  <c r="D21" i="32"/>
  <c r="I11" i="11"/>
  <c r="E42" i="6"/>
  <c r="E37" i="6"/>
  <c r="E23" i="31"/>
  <c r="E24" i="31"/>
  <c r="E20" i="31"/>
  <c r="E45" i="31"/>
  <c r="D20" i="31"/>
  <c r="E44" i="31"/>
  <c r="E43" i="31"/>
  <c r="E38" i="31"/>
  <c r="E42" i="31"/>
  <c r="E41" i="31"/>
  <c r="E37" i="31"/>
  <c r="E39" i="31"/>
  <c r="E49" i="31"/>
  <c r="E40" i="31"/>
  <c r="E19" i="31"/>
  <c r="D19" i="31"/>
  <c r="D44" i="13"/>
  <c r="D43" i="13"/>
  <c r="D45" i="15"/>
  <c r="E45" i="15"/>
  <c r="E39" i="6"/>
  <c r="I14" i="11"/>
  <c r="I10" i="11"/>
  <c r="D20" i="13"/>
  <c r="D19" i="13"/>
  <c r="D20" i="19"/>
  <c r="E20" i="19"/>
  <c r="D19" i="19"/>
  <c r="E19" i="19"/>
  <c r="I15" i="11"/>
  <c r="E40" i="6"/>
  <c r="E38" i="6"/>
  <c r="I13" i="11"/>
  <c r="E20" i="15"/>
  <c r="D20" i="15"/>
  <c r="E37" i="14"/>
  <c r="F37" i="14"/>
  <c r="E41" i="6"/>
  <c r="I9" i="6"/>
  <c r="I12" i="11"/>
  <c r="E23" i="32"/>
  <c r="E24" i="32"/>
  <c r="E21" i="32"/>
  <c r="D20" i="32"/>
  <c r="E20" i="32"/>
  <c r="E49" i="32"/>
  <c r="E37" i="32"/>
  <c r="D19" i="32"/>
  <c r="E19" i="32"/>
  <c r="D18" i="32"/>
  <c r="E38" i="14"/>
  <c r="F38" i="14"/>
  <c r="F39" i="14"/>
  <c r="K10" i="1"/>
  <c r="D20" i="12"/>
  <c r="E20" i="12"/>
  <c r="E19" i="12"/>
  <c r="D19" i="12"/>
  <c r="K11" i="1"/>
  <c r="K12" i="1"/>
  <c r="D44" i="15"/>
  <c r="E44" i="15"/>
  <c r="F38" i="15"/>
  <c r="D19" i="15"/>
  <c r="E19" i="15"/>
  <c r="F39" i="15"/>
  <c r="K9" i="5"/>
  <c r="K15" i="1"/>
  <c r="K16" i="1"/>
  <c r="K13" i="1"/>
  <c r="K9" i="1"/>
  <c r="K14" i="1"/>
  <c r="D16" i="19"/>
  <c r="E16" i="19"/>
  <c r="D17" i="19"/>
  <c r="E17" i="19"/>
  <c r="D42" i="15"/>
  <c r="D41" i="15"/>
  <c r="E42" i="15"/>
  <c r="E41" i="15"/>
  <c r="E17" i="15"/>
  <c r="D16" i="15"/>
  <c r="E16" i="15"/>
  <c r="D17" i="15"/>
  <c r="D41" i="13"/>
  <c r="D40" i="13"/>
  <c r="D18" i="13"/>
  <c r="D17" i="13"/>
  <c r="D16" i="13"/>
  <c r="E17" i="12"/>
  <c r="D16" i="12"/>
  <c r="E16" i="12"/>
  <c r="D17" i="12"/>
  <c r="F24" i="11"/>
  <c r="E16" i="31"/>
  <c r="D17" i="31"/>
  <c r="E17" i="31"/>
  <c r="D16" i="31"/>
  <c r="E18" i="31"/>
  <c r="D18" i="31"/>
  <c r="D16" i="32"/>
  <c r="E16" i="32"/>
  <c r="D17" i="32"/>
  <c r="E17" i="32"/>
  <c r="E18" i="32"/>
  <c r="E17" i="33"/>
  <c r="E18" i="33"/>
  <c r="D17" i="33"/>
  <c r="D15" i="33"/>
  <c r="D16" i="33"/>
  <c r="E16" i="33"/>
  <c r="D18" i="19"/>
  <c r="E18" i="19"/>
  <c r="E13" i="19"/>
  <c r="E15" i="19"/>
  <c r="E14" i="19"/>
  <c r="F21" i="16"/>
  <c r="G21" i="16"/>
  <c r="G16" i="16"/>
  <c r="G14" i="16"/>
  <c r="D43" i="15"/>
  <c r="E43" i="15"/>
  <c r="D18" i="15"/>
  <c r="E18" i="15"/>
  <c r="E39" i="15"/>
  <c r="E13" i="15"/>
  <c r="E14" i="15"/>
  <c r="E15" i="15"/>
  <c r="E40" i="15"/>
  <c r="E38" i="15"/>
  <c r="D42" i="13"/>
  <c r="E18" i="12"/>
  <c r="D18" i="12"/>
  <c r="E14" i="12"/>
  <c r="E15" i="12"/>
  <c r="E13" i="12"/>
  <c r="J44" i="5"/>
  <c r="D13" i="31"/>
  <c r="D14" i="31"/>
  <c r="D15" i="31"/>
  <c r="D15" i="32"/>
  <c r="D13" i="32"/>
  <c r="D14" i="32"/>
  <c r="D14" i="33"/>
  <c r="D15" i="19"/>
  <c r="D24" i="19"/>
  <c r="G15" i="16"/>
  <c r="D11" i="19"/>
  <c r="E9" i="33"/>
  <c r="E8" i="33"/>
  <c r="E10" i="33"/>
  <c r="E14" i="33"/>
  <c r="E13" i="33"/>
  <c r="E25" i="33"/>
  <c r="E12" i="33"/>
  <c r="E11" i="33"/>
  <c r="E15" i="33"/>
  <c r="E15" i="32"/>
  <c r="E11" i="32"/>
  <c r="E12" i="32"/>
  <c r="E8" i="32"/>
  <c r="E25" i="32"/>
  <c r="E13" i="32"/>
  <c r="E9" i="32"/>
  <c r="E14" i="32"/>
  <c r="E10" i="32"/>
  <c r="E15" i="31"/>
  <c r="E11" i="31"/>
  <c r="E12" i="31"/>
  <c r="E8" i="31"/>
  <c r="E25" i="31"/>
  <c r="E13" i="31"/>
  <c r="E9" i="31"/>
  <c r="E14" i="31"/>
  <c r="E10" i="31"/>
  <c r="D14" i="12"/>
  <c r="D10" i="12"/>
  <c r="D24" i="12"/>
  <c r="D13" i="12"/>
  <c r="D9" i="12"/>
  <c r="D15" i="12"/>
  <c r="D11" i="12"/>
  <c r="D12" i="12"/>
  <c r="D8" i="12"/>
  <c r="D40" i="15"/>
  <c r="D49" i="15"/>
  <c r="D38" i="15"/>
  <c r="D39" i="15"/>
  <c r="D37" i="15"/>
  <c r="D24" i="15"/>
  <c r="D13" i="15"/>
  <c r="D9" i="15"/>
  <c r="D15" i="15"/>
  <c r="D11" i="15"/>
  <c r="D8" i="15"/>
  <c r="D14" i="15"/>
  <c r="D10" i="15"/>
  <c r="D12" i="15"/>
  <c r="F16" i="16"/>
  <c r="F10" i="16"/>
  <c r="F25" i="16"/>
  <c r="F12" i="16"/>
  <c r="F15" i="16"/>
  <c r="F11" i="16"/>
  <c r="D15" i="13"/>
  <c r="D11" i="13"/>
  <c r="D12" i="13"/>
  <c r="D8" i="13"/>
  <c r="D24" i="13"/>
  <c r="D13" i="13"/>
  <c r="D9" i="13"/>
  <c r="D14" i="13"/>
  <c r="D10" i="13"/>
  <c r="D48" i="13"/>
  <c r="D37" i="13"/>
  <c r="D38" i="13"/>
  <c r="D39" i="13"/>
  <c r="D36" i="13"/>
  <c r="F14" i="16"/>
  <c r="F13" i="16"/>
  <c r="D13" i="19"/>
  <c r="D9" i="19"/>
  <c r="D14" i="19"/>
  <c r="D10" i="19"/>
  <c r="D8" i="19"/>
  <c r="D12" i="19"/>
  <c r="G23" i="11" l="1"/>
  <c r="H23" i="11"/>
  <c r="G22" i="11"/>
  <c r="H22" i="11"/>
  <c r="G21" i="11"/>
  <c r="H21" i="11"/>
  <c r="G16" i="11"/>
  <c r="G20" i="11"/>
  <c r="H20" i="11"/>
  <c r="G19" i="11"/>
  <c r="H19" i="11"/>
  <c r="H17" i="11"/>
  <c r="H18" i="11"/>
  <c r="H16" i="11"/>
  <c r="H15" i="11"/>
  <c r="H14" i="11"/>
  <c r="H13" i="11"/>
  <c r="I19" i="5"/>
  <c r="J19" i="5"/>
  <c r="G17" i="11"/>
  <c r="I16" i="5"/>
  <c r="I17" i="5"/>
  <c r="J17" i="5"/>
  <c r="J16" i="5"/>
  <c r="G16" i="6"/>
  <c r="G17" i="6"/>
  <c r="H17" i="6"/>
  <c r="H16" i="6"/>
  <c r="G18" i="6"/>
  <c r="H18" i="6"/>
  <c r="H39" i="11"/>
  <c r="H40" i="11"/>
  <c r="H43" i="11"/>
  <c r="G43" i="11"/>
  <c r="I15" i="10"/>
  <c r="I18" i="10"/>
  <c r="I14" i="10"/>
  <c r="H38" i="11"/>
  <c r="G18" i="11"/>
  <c r="J44" i="10"/>
  <c r="J40" i="10"/>
  <c r="J41" i="10"/>
  <c r="J39" i="10"/>
  <c r="J39" i="5"/>
  <c r="I44" i="5"/>
  <c r="I18" i="5"/>
  <c r="J15" i="5"/>
  <c r="J18" i="5"/>
  <c r="J40" i="5"/>
  <c r="J41" i="5"/>
  <c r="J13" i="5"/>
  <c r="J14" i="5"/>
  <c r="I44" i="1"/>
  <c r="H14" i="6"/>
  <c r="H13" i="6"/>
  <c r="H40" i="6"/>
  <c r="H15" i="6"/>
  <c r="H39" i="6"/>
  <c r="J14" i="1"/>
  <c r="I18" i="1"/>
  <c r="J18" i="1"/>
  <c r="J40" i="1"/>
  <c r="J41" i="1"/>
  <c r="J15" i="1"/>
  <c r="J13" i="1"/>
  <c r="I12" i="10"/>
  <c r="I39" i="1"/>
  <c r="I40" i="1"/>
  <c r="I41" i="1"/>
  <c r="G8" i="11"/>
  <c r="G10" i="6"/>
  <c r="G40" i="11"/>
  <c r="G37" i="11"/>
  <c r="G49" i="11"/>
  <c r="G38" i="11"/>
  <c r="G39" i="11"/>
  <c r="D25" i="15"/>
  <c r="F78" i="16"/>
  <c r="D48" i="12"/>
  <c r="D36" i="12"/>
  <c r="G38" i="6"/>
  <c r="G49" i="6"/>
  <c r="G39" i="6"/>
  <c r="G40" i="6"/>
  <c r="G37" i="6"/>
  <c r="I41" i="5"/>
  <c r="I38" i="5"/>
  <c r="I24" i="5" s="1"/>
  <c r="I40" i="5"/>
  <c r="I39" i="5"/>
  <c r="I15" i="5"/>
  <c r="I11" i="5"/>
  <c r="I12" i="5"/>
  <c r="I8" i="5"/>
  <c r="I14" i="5"/>
  <c r="I10" i="5"/>
  <c r="I13" i="5"/>
  <c r="I9" i="5"/>
  <c r="I15" i="1"/>
  <c r="I11" i="1"/>
  <c r="I12" i="1"/>
  <c r="I24" i="1"/>
  <c r="I13" i="1"/>
  <c r="I9" i="1"/>
  <c r="I14" i="1"/>
  <c r="I10" i="1"/>
  <c r="G14" i="11"/>
  <c r="G11" i="11"/>
  <c r="G13" i="11"/>
  <c r="G24" i="11"/>
  <c r="G10" i="11"/>
  <c r="G9" i="11"/>
  <c r="G12" i="11"/>
  <c r="G15" i="11"/>
  <c r="G9" i="6"/>
  <c r="G15" i="6"/>
  <c r="G11" i="6"/>
  <c r="G12" i="6"/>
  <c r="G14" i="6"/>
  <c r="G8" i="6"/>
  <c r="G13" i="6"/>
  <c r="I10" i="10"/>
  <c r="I13" i="10"/>
  <c r="I11" i="10"/>
  <c r="I9" i="10"/>
  <c r="D8" i="14"/>
  <c r="I50" i="5" l="1"/>
</calcChain>
</file>

<file path=xl/sharedStrings.xml><?xml version="1.0" encoding="utf-8"?>
<sst xmlns="http://schemas.openxmlformats.org/spreadsheetml/2006/main" count="2805" uniqueCount="781">
  <si>
    <t>Year</t>
  </si>
  <si>
    <t>2004-2008</t>
  </si>
  <si>
    <t>Rate</t>
  </si>
  <si>
    <t>Number of people killed in collisions on rural roads</t>
  </si>
  <si>
    <t>Number of children (0-15) killed in collisions on rural roads</t>
  </si>
  <si>
    <t>Number of car occupants killed who were not wearing a seatbelt</t>
  </si>
  <si>
    <t>Table 2</t>
  </si>
  <si>
    <t>Table 3</t>
  </si>
  <si>
    <t>Table 4</t>
  </si>
  <si>
    <t>Table 5</t>
  </si>
  <si>
    <t>Table 6</t>
  </si>
  <si>
    <t>Table 7</t>
  </si>
  <si>
    <t>Table 8</t>
  </si>
  <si>
    <t>Table 9</t>
  </si>
  <si>
    <t>Table 10</t>
  </si>
  <si>
    <t>Table 11</t>
  </si>
  <si>
    <t>Table 13</t>
  </si>
  <si>
    <t>Table 14</t>
  </si>
  <si>
    <t>Table 15</t>
  </si>
  <si>
    <t>Table 16</t>
  </si>
  <si>
    <t>Table 17</t>
  </si>
  <si>
    <t>Return to Contents Page</t>
  </si>
  <si>
    <t>2004-2008 Baseline</t>
  </si>
  <si>
    <t>Table</t>
  </si>
  <si>
    <t>Link</t>
  </si>
  <si>
    <t>2004-2008 Baseline (Fatalities)</t>
  </si>
  <si>
    <t>Percentage change from baseline</t>
  </si>
  <si>
    <t>2004-2008 Baseline (Serious Injuries)</t>
  </si>
  <si>
    <t>2020  Target (Fatalities)</t>
  </si>
  <si>
    <t>2004-2008 Baseline (Child Fatalities &amp; Serious Injuries)</t>
  </si>
  <si>
    <t>2020 Target (Serious Injuries)</t>
  </si>
  <si>
    <t>2020 Target (Child Fatalities &amp; Serious Injuries)</t>
  </si>
  <si>
    <r>
      <t>Fatalities</t>
    </r>
    <r>
      <rPr>
        <vertAlign val="superscript"/>
        <sz val="11"/>
        <rFont val="Arial"/>
        <family val="2"/>
      </rPr>
      <t>1</t>
    </r>
  </si>
  <si>
    <t>-</t>
  </si>
  <si>
    <r>
      <t>10 % Most Deprived (SOAs)</t>
    </r>
    <r>
      <rPr>
        <u/>
        <vertAlign val="superscript"/>
        <sz val="11"/>
        <rFont val="Arial"/>
        <family val="2"/>
      </rPr>
      <t>1</t>
    </r>
  </si>
  <si>
    <r>
      <t>10 % Least Deprived (SOAs)</t>
    </r>
    <r>
      <rPr>
        <u/>
        <vertAlign val="superscript"/>
        <sz val="11"/>
        <rFont val="Arial"/>
        <family val="2"/>
      </rPr>
      <t>1</t>
    </r>
  </si>
  <si>
    <t xml:space="preserve"> </t>
  </si>
  <si>
    <r>
      <t>Fatal and Serious Collisions</t>
    </r>
    <r>
      <rPr>
        <vertAlign val="superscript"/>
        <sz val="11"/>
        <rFont val="Arial"/>
        <family val="2"/>
      </rPr>
      <t>1</t>
    </r>
  </si>
  <si>
    <r>
      <t>Fatalities (Children)</t>
    </r>
    <r>
      <rPr>
        <vertAlign val="superscript"/>
        <sz val="11"/>
        <rFont val="Arial"/>
        <family val="2"/>
      </rPr>
      <t>1</t>
    </r>
  </si>
  <si>
    <t>2005-2009</t>
  </si>
  <si>
    <t>2006-2010</t>
  </si>
  <si>
    <t>2007-2011</t>
  </si>
  <si>
    <t xml:space="preserve">2020 Target </t>
  </si>
  <si>
    <t xml:space="preserve">2004-2008 Baseline </t>
  </si>
  <si>
    <t>Go To Table 3</t>
  </si>
  <si>
    <t>Go To Table 5</t>
  </si>
  <si>
    <t>Go To Table 6</t>
  </si>
  <si>
    <t>Go To Table 7</t>
  </si>
  <si>
    <t>Go To Table 8</t>
  </si>
  <si>
    <t>Go To Table 9</t>
  </si>
  <si>
    <t>Go To Table 10</t>
  </si>
  <si>
    <t>Go To Table 11</t>
  </si>
  <si>
    <t>Go To Table 12</t>
  </si>
  <si>
    <t>Go To Table 13</t>
  </si>
  <si>
    <t>Go To Table 14</t>
  </si>
  <si>
    <t>Go To Table 15</t>
  </si>
  <si>
    <t>Go To Table 16</t>
  </si>
  <si>
    <t>Go To Table 17</t>
  </si>
  <si>
    <t>Go To Table 18</t>
  </si>
  <si>
    <t>Go To Table 19</t>
  </si>
  <si>
    <t>Key Performance Indicator</t>
  </si>
  <si>
    <t>Number of KSIs resulting from collisions involving drivers under the age of 25</t>
  </si>
  <si>
    <t>Summary table of Key Performance Indicators</t>
  </si>
  <si>
    <t xml:space="preserve">Notes: </t>
  </si>
  <si>
    <r>
      <t>Number of KSIs</t>
    </r>
    <r>
      <rPr>
        <vertAlign val="superscript"/>
        <sz val="11"/>
        <rFont val="Arial"/>
        <family val="2"/>
      </rPr>
      <t>2</t>
    </r>
  </si>
  <si>
    <t>KSIs per 100,000 population</t>
  </si>
  <si>
    <t>User Guidance</t>
  </si>
  <si>
    <t>Main Uses of Data</t>
  </si>
  <si>
    <t>Data Sources</t>
  </si>
  <si>
    <t>Statistical Geography</t>
  </si>
  <si>
    <t>Rounding and Summing</t>
  </si>
  <si>
    <t>Notation and Terminology</t>
  </si>
  <si>
    <t xml:space="preserve">Statistics on road casualties in Great Britain can be accessed by following the link below: </t>
  </si>
  <si>
    <t>Term</t>
  </si>
  <si>
    <t>Explanation</t>
  </si>
  <si>
    <t>Car Occupants</t>
  </si>
  <si>
    <t>Persons in a car, light goods vehicle, car driven as taxi or hackney cab.</t>
  </si>
  <si>
    <t>Car Users</t>
  </si>
  <si>
    <t>Casualty</t>
  </si>
  <si>
    <t>A person who sustains a slight, serious or fatal injury.</t>
  </si>
  <si>
    <t>Children</t>
  </si>
  <si>
    <t>Persons under 16 years of age.</t>
  </si>
  <si>
    <t>Collisions</t>
  </si>
  <si>
    <t>Drivers under the age of 25</t>
  </si>
  <si>
    <t>Killed</t>
  </si>
  <si>
    <t>Died within 30 days from injuries received in a collision.</t>
  </si>
  <si>
    <t>Motorcyclists</t>
  </si>
  <si>
    <t>Drivers/riders of mopeds and motorcycles. Includes riders of two-wheeled motor vehicles, motorcycle combinations, scooters and mopeds.</t>
  </si>
  <si>
    <t>Pedal cyclists</t>
  </si>
  <si>
    <t>Drivers/riders of pedal cycles. Includes children riding toy cycles on the carriageway and the first rider of a tandem.</t>
  </si>
  <si>
    <t>Pedestrians</t>
  </si>
  <si>
    <t>Include children on scooters, roller skates or skateboards; children riding toy cycles on the footpath; persons pushing bicycles or other vehicles or operating pedestrian-controlled vehicles; persons leading or herding animals; occupants of prams or wheelchairs; people who alight safely from vehicles and are subsequently injured; persons pushing or pulling a vehicle; persons other than cyclists holding on to the back of a moving vehicle.</t>
  </si>
  <si>
    <t>Rural roads</t>
  </si>
  <si>
    <t>Serious Injury</t>
  </si>
  <si>
    <t>An injury for which a person is detained in hospital as an ‘in-patient’, or any of the following injuries whether or not the person is detained in hospital: fractures, concussion, internal injuries, crushings, burns, severe cuts and lacerations or severe general shock requiring medical treatment.</t>
  </si>
  <si>
    <t>Slight Injury</t>
  </si>
  <si>
    <t>An injury of a minor character such as a sprain, bruise or cut not judged to be severe or slight shock requiring roadside attention.</t>
  </si>
  <si>
    <t xml:space="preserve">Persons aged 16 – 24 years. </t>
  </si>
  <si>
    <t>Glossary</t>
  </si>
  <si>
    <t>Go To User Guidance</t>
  </si>
  <si>
    <t>USEFUL INFORMATION</t>
  </si>
  <si>
    <r>
      <t>Number of KSIs</t>
    </r>
    <r>
      <rPr>
        <vertAlign val="superscript"/>
        <sz val="11"/>
        <rFont val="Arial"/>
        <family val="2"/>
      </rPr>
      <t>1**</t>
    </r>
  </si>
  <si>
    <r>
      <t xml:space="preserve">Fatalities </t>
    </r>
    <r>
      <rPr>
        <vertAlign val="superscript"/>
        <sz val="11"/>
        <rFont val="Arial"/>
        <family val="2"/>
      </rPr>
      <t>1</t>
    </r>
  </si>
  <si>
    <t>Table 1</t>
  </si>
  <si>
    <t>2008-2012</t>
  </si>
  <si>
    <t>Table 18</t>
  </si>
  <si>
    <t>Table 19</t>
  </si>
  <si>
    <t>Table 12</t>
  </si>
  <si>
    <r>
      <t>Fatalities 
(Rural Roads)</t>
    </r>
    <r>
      <rPr>
        <vertAlign val="superscript"/>
        <sz val="11"/>
        <rFont val="Arial"/>
        <family val="2"/>
      </rPr>
      <t>1</t>
    </r>
  </si>
  <si>
    <r>
      <t>Population (count)</t>
    </r>
    <r>
      <rPr>
        <vertAlign val="superscript"/>
        <sz val="11"/>
        <rFont val="Arial"/>
        <family val="2"/>
      </rPr>
      <t>2</t>
    </r>
  </si>
  <si>
    <r>
      <t>N.I. Population aged over 70</t>
    </r>
    <r>
      <rPr>
        <vertAlign val="superscript"/>
        <sz val="11"/>
        <rFont val="Arial"/>
        <family val="2"/>
      </rPr>
      <t>2</t>
    </r>
  </si>
  <si>
    <t>Table 8a</t>
  </si>
  <si>
    <t>Table 9a</t>
  </si>
  <si>
    <t>Table 10a</t>
  </si>
  <si>
    <t>Table 15a</t>
  </si>
  <si>
    <t>Table 16a</t>
  </si>
  <si>
    <t>Number of people killed where alcohol/drugs causation factor was attributed</t>
  </si>
  <si>
    <t>Table 17a</t>
  </si>
  <si>
    <t>Rate of pedestrians killed or seriously injured (KSIs) per 100,000 population in 10 per cent most deprived areas compared with 10 per cent least deprived (Collision SOA)</t>
  </si>
  <si>
    <t>Rate of child pedestrians killed or seriously injured per 100,000 population in 10 per cent most deprived areas compared with 10 per cent least deprived (Collision SOA)</t>
  </si>
  <si>
    <t>Table 19a</t>
  </si>
  <si>
    <t>Table 18a</t>
  </si>
  <si>
    <t>Young People</t>
  </si>
  <si>
    <t>Go To Table 15a</t>
  </si>
  <si>
    <t>Go To Table 16a</t>
  </si>
  <si>
    <t>Go To Table 17a</t>
  </si>
  <si>
    <t>Go To Table 18a</t>
  </si>
  <si>
    <t>Go To Table 19a</t>
  </si>
  <si>
    <t>Rate of child pedestrians killed or seriously injured per 100,000 population in 10 per cent most deprived areas compared with 10 per cent least deprived (Collision SOA) (5 Year Rolling Average)</t>
  </si>
  <si>
    <t>Rate of pedestrians killed or seriously injured (KSIs) per 100,000 population in 10 per cent most deprived areas compared with 10 per cent least deprived (Collision SOA) (5 Year Rolling Average)</t>
  </si>
  <si>
    <t>Go To Table 8a</t>
  </si>
  <si>
    <t>Go To Table 9a</t>
  </si>
  <si>
    <t>Go To Table 10a</t>
  </si>
  <si>
    <t>Title</t>
  </si>
  <si>
    <t>Table 6a</t>
  </si>
  <si>
    <t>Table 7a</t>
  </si>
  <si>
    <t>Table 11a</t>
  </si>
  <si>
    <t>Table 12a</t>
  </si>
  <si>
    <t>Table 13a</t>
  </si>
  <si>
    <t>Table 14a</t>
  </si>
  <si>
    <t>TABLES REPORTING FOR STRATEGY TARGETS</t>
  </si>
  <si>
    <t>TABLES REPORTING FOR STRATEGY KEY PERFORMANCE INDICATORS</t>
  </si>
  <si>
    <t>Number of KSIs resulting from collisions involving drivers under the age of 25 (5 Year Rolling Average)</t>
  </si>
  <si>
    <t>Go To Table 6a</t>
  </si>
  <si>
    <t>Go To Table 7a</t>
  </si>
  <si>
    <t>Go To Table 11a</t>
  </si>
  <si>
    <t>Go To Table 12a</t>
  </si>
  <si>
    <t>Go To Table 13a</t>
  </si>
  <si>
    <t>Go To Table 14a</t>
  </si>
  <si>
    <t xml:space="preserve">Please note: The KPI initially set for the strategy sought to report on the number of KSIs where a person involved in a collision was over the legal blood alcohol limit.  Due to the way data is gathered it is not possible to report on the KPI at this level.  It was therefore agreed to report on all KSI’s where an alcohol or drug related causation factor was recorded by police as a primary causation factor or an attributing factor.   </t>
  </si>
  <si>
    <t>Strategy Target 1: To reduce the number of people killed in road collisions by at least 60% by 2020</t>
  </si>
  <si>
    <t>Strategy Target 2: To reduce the number of people seriously injured in road collisions by at least 45% by 2020</t>
  </si>
  <si>
    <t xml:space="preserve">Strategy Target 3: To reduce the number of children (aged 0-15) killed or seriously injured in road collisions by at least 55% by 2020 </t>
  </si>
  <si>
    <t xml:space="preserve">Strategy Target 4: To reduce the number of young people (aged 16-24) killed or seriously injured in road collisions by at least 55% by 2020 </t>
  </si>
  <si>
    <t>Road Safety Information in the United Kingdom</t>
  </si>
  <si>
    <t>The UK government launched a Strategic Framework for Road Safety in 2011, which can be viewed at:</t>
  </si>
  <si>
    <t>Information on road safety in Scotland can be found by clicking on the link below:</t>
  </si>
  <si>
    <t>Scottish Road Casualty Statistics are available at:</t>
  </si>
  <si>
    <t>Scottish Transport Statistics, which include injury road accidents tables, can be found at:</t>
  </si>
  <si>
    <t>The Garda National Traffic Bureau (GNTB) produces Traffic Statistics for the Republic of Ireland.  These can be found at:</t>
  </si>
  <si>
    <t>Eurostat published road safety statistics at regional level, which looks at long-term trends in the number of lives lost in road traffic accidents in the European Union (EU).  See below for the link to this article:</t>
  </si>
  <si>
    <t>Road safety statistics produced using data collected and processed in the Community Road Accident Database (CARE) and supplied by the European Commission is available at:</t>
  </si>
  <si>
    <t>Table A</t>
  </si>
  <si>
    <t>Go To Table A</t>
  </si>
  <si>
    <t>Go To Table 2</t>
  </si>
  <si>
    <t>Table 5a</t>
  </si>
  <si>
    <t>Go To Table 1</t>
  </si>
  <si>
    <t>Go To Table 4</t>
  </si>
  <si>
    <t>Go To Table 5a</t>
  </si>
  <si>
    <r>
      <t>Young People KSIs</t>
    </r>
    <r>
      <rPr>
        <vertAlign val="superscript"/>
        <sz val="11"/>
        <rFont val="Arial"/>
        <family val="2"/>
      </rPr>
      <t>1</t>
    </r>
  </si>
  <si>
    <r>
      <t>Pedestrian KSIs</t>
    </r>
    <r>
      <rPr>
        <vertAlign val="superscript"/>
        <sz val="11"/>
        <rFont val="Arial"/>
        <family val="2"/>
      </rPr>
      <t>1</t>
    </r>
  </si>
  <si>
    <r>
      <t>Pedal Cyclists KSIs</t>
    </r>
    <r>
      <rPr>
        <vertAlign val="superscript"/>
        <sz val="11"/>
        <rFont val="Arial"/>
        <family val="2"/>
      </rPr>
      <t>1</t>
    </r>
  </si>
  <si>
    <r>
      <t>Motorcyclists KSIs</t>
    </r>
    <r>
      <rPr>
        <vertAlign val="superscript"/>
        <sz val="11"/>
        <rFont val="Arial"/>
        <family val="2"/>
      </rPr>
      <t>1</t>
    </r>
  </si>
  <si>
    <r>
      <t>Persons aged over 70 KSIs</t>
    </r>
    <r>
      <rPr>
        <vertAlign val="superscript"/>
        <sz val="11"/>
        <rFont val="Arial"/>
        <family val="2"/>
      </rPr>
      <t>1</t>
    </r>
  </si>
  <si>
    <t>5 Year Rolling Average</t>
  </si>
  <si>
    <t xml:space="preserve">This report draws on population data produced by NISRA’s Demography and Methodology Branch. These data are contained in the following publications: </t>
  </si>
  <si>
    <t>2009-2013</t>
  </si>
  <si>
    <t>**This table refers to KSI casualties involving a driver aged under 25 of either a car, car used as taxi, hackney cab, or Light Goods Vehicle (LGV).</t>
  </si>
  <si>
    <t>Not wearing a seatbelt</t>
  </si>
  <si>
    <r>
      <t>Fatalities
(No Seatbelt)</t>
    </r>
    <r>
      <rPr>
        <vertAlign val="superscript"/>
        <sz val="11"/>
        <rFont val="Arial"/>
        <family val="2"/>
      </rPr>
      <t>1**</t>
    </r>
  </si>
  <si>
    <r>
      <t xml:space="preserve">Occupants of either a car, car used as taxi, hackney cab, or Light Goods Vehicle (LGV) who were not using a restraint.  
</t>
    </r>
    <r>
      <rPr>
        <i/>
        <sz val="11"/>
        <color rgb="FF000000"/>
        <rFont val="Arial"/>
        <family val="2"/>
      </rPr>
      <t>Please note:  This includes those who are excempt from wearing a restraint.</t>
    </r>
  </si>
  <si>
    <t>Drivers aged under 25 of either a car, car used as taxi, hackney cab, or Light Goods Vehicle (LGV).</t>
  </si>
  <si>
    <t>2008-2012 Baseline</t>
  </si>
  <si>
    <t>Table 20</t>
  </si>
  <si>
    <t>Table 20a</t>
  </si>
  <si>
    <t>Table 21</t>
  </si>
  <si>
    <t>Table 21a</t>
  </si>
  <si>
    <t>Table B</t>
  </si>
  <si>
    <t>Go To Table B</t>
  </si>
  <si>
    <t>Summary table of Strategy Targets</t>
  </si>
  <si>
    <t>Strategy Target</t>
  </si>
  <si>
    <t>Target</t>
  </si>
  <si>
    <t>Go To Table 20</t>
  </si>
  <si>
    <t>Go To Table 20a</t>
  </si>
  <si>
    <t>Go To Table 21</t>
  </si>
  <si>
    <t>Go To Table 21a</t>
  </si>
  <si>
    <r>
      <t>Car User 
KSIs</t>
    </r>
    <r>
      <rPr>
        <vertAlign val="superscript"/>
        <sz val="11"/>
        <rFont val="Arial"/>
        <family val="2"/>
      </rPr>
      <t>1**</t>
    </r>
  </si>
  <si>
    <r>
      <t>Year</t>
    </r>
    <r>
      <rPr>
        <vertAlign val="superscript"/>
        <sz val="11"/>
        <rFont val="Arial"/>
        <family val="2"/>
      </rPr>
      <t>4</t>
    </r>
  </si>
  <si>
    <r>
      <t>Population</t>
    </r>
    <r>
      <rPr>
        <vertAlign val="superscript"/>
        <sz val="11"/>
        <rFont val="Arial"/>
        <family val="2"/>
      </rPr>
      <t>3</t>
    </r>
  </si>
  <si>
    <t>PSNI Road Traffic Data (NS)</t>
  </si>
  <si>
    <t>Travel Survey for Northern Ireland (TSNI) (NS)</t>
  </si>
  <si>
    <t>NISRA Population Data (NS)</t>
  </si>
  <si>
    <t>Revisions Policy</t>
  </si>
  <si>
    <t>A number of the indicators are based on small numbers of events so, when reported by single year, can show a lot of volatility. Despite this issue, it is necessary to report the single year figure to ensure consistency with how the key road safety targets have been defined. However, in these cases an additional figure reporting on a five year rolling average has been included to give a clearer indication of which direction the trend is moving.</t>
  </si>
  <si>
    <t>Go To Glossary</t>
  </si>
  <si>
    <t>Number of KSIs Per 100,000 Population</t>
  </si>
  <si>
    <t xml:space="preserve">**This table refers to occupants of either a car, car used as taxi, hackney cab, or Light Goods Vehicle (LGV) who were killed or seriously injured. </t>
  </si>
  <si>
    <t>2010-2014</t>
  </si>
  <si>
    <t>N.I. Population aged over 70 (100,000)</t>
  </si>
  <si>
    <t>Rate of road deaths per 100 million vehicle kilometres</t>
  </si>
  <si>
    <t>Number of children (0-15 years) killed or seriously injured (KSIs) in road traffic collisions</t>
  </si>
  <si>
    <t>Number of road traffic fatalities in Northern Ireland</t>
  </si>
  <si>
    <t>Number of road traffic serious injuries in Northern Ireland</t>
  </si>
  <si>
    <t>Number of young people (16-24 years) killed or seriously injured (KSIs) in road traffic collisions</t>
  </si>
  <si>
    <t>Rate of road deaths per million population</t>
  </si>
  <si>
    <t>Rate of motorcyclist KSIs per 100 million motorcycle kilometres</t>
  </si>
  <si>
    <t>Rate of pedestrian KSIs per 100 million kilometres walked</t>
  </si>
  <si>
    <t>Rate of pedal cyclist KSIs per 100 million kilometres cycled</t>
  </si>
  <si>
    <t>Rate of road deaths per 100 million vehicle kilometres
(5 year rolling average)</t>
  </si>
  <si>
    <t>Rate of road deaths per million population
(5 year rolling average)</t>
  </si>
  <si>
    <t>Rate of motorcyclist KSIs per 100 million motorcycle kilometres 
(5 year rolling average)</t>
  </si>
  <si>
    <t>Number of people killed in collisions on rural roads
(5 year rolling average)</t>
  </si>
  <si>
    <t>Number of children (0-15) killed in collisions on rural roads 
(5 year rolling average)</t>
  </si>
  <si>
    <t xml:space="preserve">Number of people killed where alcohol/drugs causation factor was attributed 
(5 year rolling average)
</t>
  </si>
  <si>
    <t>Number of car occupants killed who were not wearing a seatbelt
(5 year rolling average)</t>
  </si>
  <si>
    <t>Number of KSIs resulting from collisions involving drivers under the age of 25
(5 year rolling average)</t>
  </si>
  <si>
    <t>Rate of fatal and serious collisions per 100 million vehicle kilometres</t>
  </si>
  <si>
    <t>Rate of fatal and serious collisions per 100 million vehicle kilometres
(5 year rolling average)</t>
  </si>
  <si>
    <r>
      <t xml:space="preserve">1 </t>
    </r>
    <r>
      <rPr>
        <sz val="9"/>
        <rFont val="Arial"/>
        <family val="2"/>
      </rPr>
      <t>Source: Police Service of Northern Ireland (PSNI) Road Traffic Casualty Statistics</t>
    </r>
  </si>
  <si>
    <r>
      <t xml:space="preserve">1 </t>
    </r>
    <r>
      <rPr>
        <sz val="9"/>
        <color theme="1"/>
        <rFont val="Arial"/>
        <family val="2"/>
      </rPr>
      <t xml:space="preserve">Percentage changes have been calculated using unrounded data. </t>
    </r>
  </si>
  <si>
    <r>
      <t xml:space="preserve">2 </t>
    </r>
    <r>
      <rPr>
        <sz val="9"/>
        <rFont val="Arial"/>
        <family val="2"/>
      </rPr>
      <t>Source: NISRA Mid-Year Population Estimates</t>
    </r>
  </si>
  <si>
    <r>
      <t xml:space="preserve">2 </t>
    </r>
    <r>
      <rPr>
        <sz val="9"/>
        <rFont val="Arial"/>
        <family val="2"/>
      </rPr>
      <t>Source: NISRA Mid-year population estimates.</t>
    </r>
  </si>
  <si>
    <r>
      <t xml:space="preserve">**This table refers to occupants of either a car, car used as taxi, hackney cab, or Light Goods Vehicle (LGV) who were killed whilst not using a restraint.  
</t>
    </r>
    <r>
      <rPr>
        <sz val="9"/>
        <color theme="1"/>
        <rFont val="Arial"/>
        <family val="2"/>
      </rPr>
      <t>Please note:  This includes those who were exempt from wearing a restraint</t>
    </r>
  </si>
  <si>
    <r>
      <t>2</t>
    </r>
    <r>
      <rPr>
        <sz val="9"/>
        <rFont val="Arial"/>
        <family val="2"/>
      </rPr>
      <t>Source: Police Service of Northern Ireland (PSNI) Road Traffic Casualty Statistics</t>
    </r>
  </si>
  <si>
    <r>
      <t>4</t>
    </r>
    <r>
      <rPr>
        <sz val="9"/>
        <rFont val="Arial"/>
        <family val="2"/>
      </rPr>
      <t>Casualty data on a residency basis is only available from 2008.</t>
    </r>
  </si>
  <si>
    <t xml:space="preserve">Percentage change from last year </t>
  </si>
  <si>
    <t>Table 22</t>
  </si>
  <si>
    <t>Table 22a</t>
  </si>
  <si>
    <t>Go To Table 22</t>
  </si>
  <si>
    <t>Go To Table 22a</t>
  </si>
  <si>
    <t>Percentage change from last year</t>
  </si>
  <si>
    <t>Percentage change from last period</t>
  </si>
  <si>
    <t>Extra Scottish Road Casualty Statistics tables are also available at:</t>
  </si>
  <si>
    <t>Number of KSI casualties resulting from collisions involving a novice driver</t>
  </si>
  <si>
    <t>Table 17 (i)</t>
  </si>
  <si>
    <t>Table 17 (ii)</t>
  </si>
  <si>
    <t>Table 17a (i)</t>
  </si>
  <si>
    <t>Table 17a (ii)</t>
  </si>
  <si>
    <t>Go To Table 23</t>
  </si>
  <si>
    <t>Go To Table 23a</t>
  </si>
  <si>
    <t>Table 23</t>
  </si>
  <si>
    <t>0-6
months</t>
  </si>
  <si>
    <t>7-12
months</t>
  </si>
  <si>
    <t>13-18
months</t>
  </si>
  <si>
    <t>19-24
months</t>
  </si>
  <si>
    <t>**This table refers to KSI casualties resulting from a collision which involved a driver of a car, car used as taxi, hackney cab, or Light Goods Vehicle (LGV) who had held their licence for 24 months or less at the time of the collision.</t>
  </si>
  <si>
    <t>Table 18 (ii)</t>
  </si>
  <si>
    <t>Table 18 (i)</t>
  </si>
  <si>
    <t>Table 18a (i)</t>
  </si>
  <si>
    <t>Table 18a (ii)</t>
  </si>
  <si>
    <t>Table 19 (i)</t>
  </si>
  <si>
    <t>Table 19a (i)</t>
  </si>
  <si>
    <t>Table 19a (ii)</t>
  </si>
  <si>
    <t>Table 20 (i)</t>
  </si>
  <si>
    <t>Table 20 (ii)</t>
  </si>
  <si>
    <t>Table 20a (i)</t>
  </si>
  <si>
    <t>Table 20a (ii)</t>
  </si>
  <si>
    <r>
      <t>Child
KSIs</t>
    </r>
    <r>
      <rPr>
        <vertAlign val="superscript"/>
        <sz val="11"/>
        <rFont val="Arial"/>
        <family val="2"/>
      </rPr>
      <t>1</t>
    </r>
  </si>
  <si>
    <t>2008-2010</t>
  </si>
  <si>
    <t>2009-2011</t>
  </si>
  <si>
    <t>2010-2012</t>
  </si>
  <si>
    <t>2011-2013</t>
  </si>
  <si>
    <t>2012-2014</t>
  </si>
  <si>
    <t>Table 7b</t>
  </si>
  <si>
    <t>Table 8b</t>
  </si>
  <si>
    <t xml:space="preserve">
Year</t>
  </si>
  <si>
    <t>Novice driver responsible</t>
  </si>
  <si>
    <t>Novice driver not responsible</t>
  </si>
  <si>
    <t>Novice driver involved</t>
  </si>
  <si>
    <t>0-24
months</t>
  </si>
  <si>
    <t>2010
Baseline</t>
  </si>
  <si>
    <t>24 hour</t>
  </si>
  <si>
    <t>11pm - 7am (free running)</t>
  </si>
  <si>
    <t>7am - 11pm</t>
  </si>
  <si>
    <t>Proportion of vehicles exceeding the speed limit by road type</t>
  </si>
  <si>
    <t>Table 22b</t>
  </si>
  <si>
    <t>Table 22c</t>
  </si>
  <si>
    <t>Table 22d</t>
  </si>
  <si>
    <t>Table 23a</t>
  </si>
  <si>
    <t>Table 23b</t>
  </si>
  <si>
    <t>Table 23c</t>
  </si>
  <si>
    <t>Table 23d</t>
  </si>
  <si>
    <t>Table 22e</t>
  </si>
  <si>
    <t>Go To Table 7b</t>
  </si>
  <si>
    <t>Go To Table 8b</t>
  </si>
  <si>
    <t>Go To Table 22b</t>
  </si>
  <si>
    <t>Go To Table 22c</t>
  </si>
  <si>
    <t>Go To Table 22d</t>
  </si>
  <si>
    <t>Go To Table 22e</t>
  </si>
  <si>
    <t>Go To Table 23b</t>
  </si>
  <si>
    <t>Go To Table 23c</t>
  </si>
  <si>
    <t>Go To Table 23d</t>
  </si>
  <si>
    <t>Rates of pedestrian KSIs based on 95% confidence intervals of
100 million kilometres walked</t>
  </si>
  <si>
    <r>
      <t xml:space="preserve">1 </t>
    </r>
    <r>
      <rPr>
        <sz val="9"/>
        <rFont val="Arial"/>
        <family val="2"/>
      </rPr>
      <t>Source: Transport NI, C2-Cloud Traffic Data</t>
    </r>
  </si>
  <si>
    <t>Table 19 (ii)</t>
  </si>
  <si>
    <t>Dual
Carriageways</t>
  </si>
  <si>
    <t>Motorways</t>
  </si>
  <si>
    <t>Single Carriageways
above 40mph</t>
  </si>
  <si>
    <t>Number of KSI casualties resulting from collisions involving a novice driver
(0-6 months post test)
(3 year rolling average)</t>
  </si>
  <si>
    <t>Number of KSI casualties resulting from collisions involving a novice driver
(7-12 months post test)
(3 year rolling average)</t>
  </si>
  <si>
    <t>Number of KSI casualties resulting from collisions involving a novice driver
(13-18 months post test)
(3 year rolling average)</t>
  </si>
  <si>
    <t>Number of KSI casualties resulting from collisions involving a novice driver
(19-24 months post test)
(3 year rolling average)</t>
  </si>
  <si>
    <t>Number of KSI casualties resulting from collisions involving a novice driver
(0-24 months post test)
(3 year rolling average)</t>
  </si>
  <si>
    <t>Number of KSI casualties resulting from collisions involving a novice driver
(3 year rolling average)</t>
  </si>
  <si>
    <t>Sampling errors +/- around published estimates</t>
  </si>
  <si>
    <t>Table 22f</t>
  </si>
  <si>
    <t>Go To Table 22f</t>
  </si>
  <si>
    <t>Number of KSI casualties resulting from collisions involving a novice driver (0-6 months post test) (3 year rolling average)</t>
  </si>
  <si>
    <t>Number of KSI casualties resulting from collisions involving a novice driver (7-12 months post test) (3 year rolling average)</t>
  </si>
  <si>
    <t>Number of KSI casualties resulting from collisions involving a novice driver (13-18 months post test) (3 year rolling average)</t>
  </si>
  <si>
    <t>Number of KSI casualties resulting from collisions involving a novice driver (19-24 months post test) (3 year rolling average)</t>
  </si>
  <si>
    <t>Sampling errors around novice driver KSI casualty rates based on 95% confidence interval</t>
  </si>
  <si>
    <t>Number of KSI casualties resulting from collisions involving a novice driver (0-24 months post test) (3 year rolling average)</t>
  </si>
  <si>
    <t>Source: Travel Survey for Northern Ireland</t>
  </si>
  <si>
    <t>The following conversion factors have been applied in this report:
1 Mile = 1.609 Kilometres
1 Kilometre = 0.6214 Miles
Further information can be found in the TSNI Technical Report:</t>
  </si>
  <si>
    <t>Transport NI – Speed Data</t>
  </si>
  <si>
    <t>DVA Driving Test Data</t>
  </si>
  <si>
    <t>Where a cell is left blank, no calculation has been carried out.
Percentage changes have been calculated using unrounded data.  Where a '-' appears in a column relating to percentages the calculated percentage has been removed. This is due to the percentage being calculated where the denominator is less than or equal to ten. The percentage in these instances may skew the interpretation of the results and as such the user may wish to acknowledge the small numbers rather than view the percentage.  
Where a rate has been calculated from base data greater than ten, the percentages have been reported regardless of the value of the rate.</t>
  </si>
  <si>
    <t xml:space="preserve">Free flow speeds statistics for GB are available at: </t>
  </si>
  <si>
    <t>Proportion of vehicles exceeding the speed limit on dual carriageways</t>
  </si>
  <si>
    <t>Proportion of vehicles exceeding the speed limit on motorways</t>
  </si>
  <si>
    <t>Proportion of vehicles exceeding the speed limit on single carriageways (above 40mph)</t>
  </si>
  <si>
    <t>Novice Driver</t>
  </si>
  <si>
    <t>Driver who has passed their Category B driving test within 24 months</t>
  </si>
  <si>
    <t xml:space="preserve">Free speed study statistics for Ireland are available at: </t>
  </si>
  <si>
    <t>Proportion of vehicles exceeding the speed limit on built-up roads (up to 40mph)</t>
  </si>
  <si>
    <t>2011-2015</t>
  </si>
  <si>
    <t>Rate of pedestrians killed or seriously injured (KSIs) per 100,000 population in 10 per cent most deprived areas compared with 10 per cent least deprived (Casualty Address SOA)</t>
  </si>
  <si>
    <t>Rate of pedestrians killed or seriously injured (KSIs) per 100,000 population in 10 per cent most deprived areas compared with 10 per cent least deprived (Casualty Address SOA) (5 Year Rolling Average)</t>
  </si>
  <si>
    <t>Rate of child pedestrians killed or seriously injured per 100,000 population in 10 per cent most deprived areas compared with 10 per cent least deprived (Casualty Address SOA)</t>
  </si>
  <si>
    <t>Rate of child pedestrians killed or seriously injured per 100,000 population in 10 per cent most deprived areas compared with 10 per cent least deprived (Casualty Address SOA) (5 Year Rolling Average)</t>
  </si>
  <si>
    <t>Number of road traffic fatalities in Northern Ireland
(5 year rolling average)</t>
  </si>
  <si>
    <t>Table 1a</t>
  </si>
  <si>
    <t>Table 2a</t>
  </si>
  <si>
    <t>Table 3a</t>
  </si>
  <si>
    <t>Number of children (0-15 years) killed or seriously injured (KSIs) in road traffic collisions
(5 year rolling average)</t>
  </si>
  <si>
    <t>Table 4a</t>
  </si>
  <si>
    <t>Number of young people (16-24 years) killed or seriously injured (KSIs) in road traffic collisions
(5 year rolling average)</t>
  </si>
  <si>
    <r>
      <t>Kilometres walked              (100 million)</t>
    </r>
    <r>
      <rPr>
        <vertAlign val="superscript"/>
        <sz val="11"/>
        <rFont val="Arial"/>
        <family val="2"/>
      </rPr>
      <t>2</t>
    </r>
  </si>
  <si>
    <r>
      <t xml:space="preserve">2 </t>
    </r>
    <r>
      <rPr>
        <sz val="9"/>
        <rFont val="Arial"/>
        <family val="2"/>
      </rPr>
      <t>Source: Travel Survey for Northern Ireland, Department for Infrastructure, 
NISRA Mid-Year Population Estimates</t>
    </r>
  </si>
  <si>
    <t>2013-2015</t>
  </si>
  <si>
    <r>
      <t xml:space="preserve">2 </t>
    </r>
    <r>
      <rPr>
        <sz val="9"/>
        <rFont val="Arial"/>
        <family val="2"/>
      </rPr>
      <t>Source: Driver Vehicle Agency, Department for Infrastructure</t>
    </r>
  </si>
  <si>
    <t>Rate of people aged over 70 killed or seriously injured in road collisions 
per 100,000 population aged over 70</t>
  </si>
  <si>
    <t>Rate of people aged over 70 killed or seriously injured in road collisions per 100,000 population aged over 70 
(5 year rolling average)</t>
  </si>
  <si>
    <t>Trend assessment</t>
  </si>
  <si>
    <t>Population Level</t>
  </si>
  <si>
    <t>ê</t>
  </si>
  <si>
    <t>Rural</t>
  </si>
  <si>
    <t>Socio-Economic</t>
  </si>
  <si>
    <t>2008-2010 Baseline</t>
  </si>
  <si>
    <t>Novice drivers</t>
  </si>
  <si>
    <t>2010 Baseline</t>
  </si>
  <si>
    <t>Exceeding the speed limit</t>
  </si>
  <si>
    <r>
      <t xml:space="preserve">2 </t>
    </r>
    <r>
      <rPr>
        <sz val="9"/>
        <color theme="1"/>
        <rFont val="Arial"/>
        <family val="2"/>
      </rPr>
      <t>Percentage changes have been calculated using unrounded data. Where a '-' appears in a column relating to percentages the calculated percentage has been removed. This is due to the percentage being calculated where the denominator is less than or equal to ten. The percentage in these instances may skew the interpretation of the results and as such the user may wish to acknowledge the small numbers rather than view the percentage. Where a rate has been calculated from base data greater than ten, the percentages have been reported regardless of the value of the rate.</t>
    </r>
  </si>
  <si>
    <t>2004-
2008</t>
  </si>
  <si>
    <t>2005-
2009</t>
  </si>
  <si>
    <t>2007-
2011</t>
  </si>
  <si>
    <t>2006-
2010</t>
  </si>
  <si>
    <t>2008-
2012</t>
  </si>
  <si>
    <t>2009-
2013</t>
  </si>
  <si>
    <t>2011-
2015</t>
  </si>
  <si>
    <t>2010-
2014</t>
  </si>
  <si>
    <t>https://www.infrastructure-ni.gov.uk/sites/default/files/publications/doe/motoring-plan-northern-ireland-road-safety-strategy-to-2020-2011.pdf</t>
  </si>
  <si>
    <t>Useful Road Safety Sources</t>
  </si>
  <si>
    <t>Road Safety Information in Northern Ireland</t>
  </si>
  <si>
    <t>Northern Ireland Road Safety Research</t>
  </si>
  <si>
    <t>The Northern Ireland Road Safety Monitor Report covers behaviour, attitudes and awareness of road safety issues among the general public in Northern Ireland. It was last carried out in 2014.</t>
  </si>
  <si>
    <t>The NI Seat Belt Survey reports on the level of seat belt wearing by occupants travelling in cars, vans and taxis throughout Northern Ireland. It was last carried out in 2014.</t>
  </si>
  <si>
    <t>Key statistics relating to the activity of the Northern Ireland Road Safety Partnership (NIRSP)</t>
  </si>
  <si>
    <t>Road Safety Information in Ireland and International</t>
  </si>
  <si>
    <t>Built-up roads
up to 40mph</t>
  </si>
  <si>
    <t>Always feel safe</t>
  </si>
  <si>
    <t>Do not cycle on the road</t>
  </si>
  <si>
    <t>Table 24</t>
  </si>
  <si>
    <r>
      <t xml:space="preserve">1 </t>
    </r>
    <r>
      <rPr>
        <sz val="9"/>
        <rFont val="Arial"/>
        <family val="2"/>
      </rPr>
      <t>Source: Travel Survey for Northern Ireland, Department for Infrastructure</t>
    </r>
  </si>
  <si>
    <t>Percentage of Respondents*</t>
  </si>
  <si>
    <t>No footpath</t>
  </si>
  <si>
    <t>Traffic travelling above the speed limit</t>
  </si>
  <si>
    <t>If footpath is not well lit at night</t>
  </si>
  <si>
    <t>Walking on my own especially at night</t>
  </si>
  <si>
    <t>Narrow footpath</t>
  </si>
  <si>
    <t>Worry about crime/personal safety</t>
  </si>
  <si>
    <t>Cyclists, Scooters, Skateboarders on the footpath</t>
  </si>
  <si>
    <t>Normal traffic even if travelling within the speed limit</t>
  </si>
  <si>
    <t>Motorists driving without consideration of pedestrians</t>
  </si>
  <si>
    <t>Bad weather</t>
  </si>
  <si>
    <t>If condition of footpath is poor</t>
  </si>
  <si>
    <t>If footpaths are not kept clear</t>
  </si>
  <si>
    <t>Roadworks</t>
  </si>
  <si>
    <t>Other</t>
  </si>
  <si>
    <t>Heavy traffic</t>
  </si>
  <si>
    <t>Table 24a</t>
  </si>
  <si>
    <t>Table 25</t>
  </si>
  <si>
    <t>Table 25a</t>
  </si>
  <si>
    <t>Buses or lorries</t>
  </si>
  <si>
    <t>Not enough cycle lanes</t>
  </si>
  <si>
    <t>Narrow roads</t>
  </si>
  <si>
    <t>If the roads are not well lit at night</t>
  </si>
  <si>
    <t>Cycle lanes not kept clear</t>
  </si>
  <si>
    <t>Normal traffic even if travelling within speed limit</t>
  </si>
  <si>
    <t>If road condition is poor</t>
  </si>
  <si>
    <t>Motorists driving without consideration of cyclists</t>
  </si>
  <si>
    <t>Key:</t>
  </si>
  <si>
    <t>Population</t>
  </si>
  <si>
    <t>Miles Walked</t>
  </si>
  <si>
    <t>Kms Walked</t>
  </si>
  <si>
    <t>Miles Cycled</t>
  </si>
  <si>
    <t>Kms Cycled</t>
  </si>
  <si>
    <t>Miles travelled by motorcycle</t>
  </si>
  <si>
    <t>Kms travelled by motorcycle</t>
  </si>
  <si>
    <t>Rates of pedal cyclist KSIs based on 95% confidence intervals of 
100 million kilometres cycled</t>
  </si>
  <si>
    <t>* Users should note that percentages will not add to 100 as respondents could give multiple answers</t>
  </si>
  <si>
    <t>Reasons why respondents feel unsafe when cycling on the road</t>
  </si>
  <si>
    <t>Motorists without consideration</t>
  </si>
  <si>
    <t>Crime/personal safety</t>
  </si>
  <si>
    <t>Footpath poor condition</t>
  </si>
  <si>
    <t>Normal traffic</t>
  </si>
  <si>
    <t>Speeding traffic</t>
  </si>
  <si>
    <t>Footpath not well lit</t>
  </si>
  <si>
    <t>Walking alone esp at night</t>
  </si>
  <si>
    <t>Cyclists etc on footpath</t>
  </si>
  <si>
    <t>Footpaths not kept clear</t>
  </si>
  <si>
    <t>Lower 95% confidence limit</t>
  </si>
  <si>
    <t>Upper 95% 
confidence
limit</t>
  </si>
  <si>
    <t>Published
Rate</t>
  </si>
  <si>
    <t>Go To Table 24</t>
  </si>
  <si>
    <t>Go To Table 24a</t>
  </si>
  <si>
    <t>Go To Table 25</t>
  </si>
  <si>
    <t>Go To Table 25a</t>
  </si>
  <si>
    <t>Roads not well lit at night</t>
  </si>
  <si>
    <t>Perception of road safety</t>
  </si>
  <si>
    <t>Base</t>
  </si>
  <si>
    <t>95% Confidence Range +/-</t>
  </si>
  <si>
    <t>Estimate 
(% of respondents)</t>
  </si>
  <si>
    <r>
      <t>Rolling Average Percentage (%) change from Baseline</t>
    </r>
    <r>
      <rPr>
        <vertAlign val="superscript"/>
        <sz val="11"/>
        <color theme="1"/>
        <rFont val="Arial"/>
        <family val="2"/>
      </rPr>
      <t>1</t>
    </r>
    <r>
      <rPr>
        <sz val="11"/>
        <color theme="1"/>
        <rFont val="Arial"/>
        <family val="2"/>
      </rPr>
      <t xml:space="preserve"> </t>
    </r>
  </si>
  <si>
    <t>Number of people seriously injuries in road collisions in Northern Ireland</t>
  </si>
  <si>
    <r>
      <t xml:space="preserve">2 </t>
    </r>
    <r>
      <rPr>
        <sz val="9"/>
        <rFont val="Arial"/>
        <family val="2"/>
      </rPr>
      <t>Source: Traffic and Travel Information Report, Department for Infrastructure</t>
    </r>
  </si>
  <si>
    <t>Data contained in this release provides the main source of information to assess the progress of the Road Safety Strategy to 2020 against agreed targets and KPIs.  
The Northern Ireland Road Safety Strategy to 2020 is available by following the link below:</t>
  </si>
  <si>
    <t>https://www.infrastructure-ni.gov.uk/sites/default/files/publications/infrastructure/Road-safety-strategy-to-2020-statement-of-user-needs.pdf</t>
  </si>
  <si>
    <t xml:space="preserve">General interest research briefs are available on the DfI website. Please see the link below: </t>
  </si>
  <si>
    <t>https://www.infrastructure-ni.gov.uk/topics/statistics-and-research/road-safety-research.</t>
  </si>
  <si>
    <t>A variety of statistical sources have been utilised to enable robust monitoring of targets and indicators over the lifetime of the strategy.  All sources have been fully referenced in the accompanying tables and Excel spreadsheet which can be downloaded at:</t>
  </si>
  <si>
    <t>https://www.infrastructure-ni.gov.uk/sites/default/files/publications/infrastructure/Road-safety-strategy-to-2020-indicator-guidance-booklet.pdf.</t>
  </si>
  <si>
    <t xml:space="preserve">https://www.psni.police.uk/globalassets/inside-the-psni/our-statistics/road-traffic-collision-statistics/documents/traffic-statistics-user-guide---2016-review---final.pdf. </t>
  </si>
  <si>
    <t xml:space="preserve">Where PSNI data are contained in this report, these have been validated and quality assured by NISRA Statisticians working in PSNI, before being passed to DfI Statisticians.
The definitions used in this report compare directly with those used by PSNI – see the following link to the User Guide to Police Recorded Injury Road Traffic Collision Statistics in Northern Ireland: </t>
  </si>
  <si>
    <t>https://www.infrastructure-ni.gov.uk/articles/travel-survey-northern-ireland</t>
  </si>
  <si>
    <t>https://www.infrastructure-ni.gov.uk/articles/travel-survey-northern-ireland.</t>
  </si>
  <si>
    <t xml:space="preserve">None of the data used to construct the various indicators in this report are subject to a scheduled programme of revisions; therefore any revisions to the figures in this report will typically be as a result of one-off definitional/methodological changes or corrections to errors and the impact will be quantified where possible. In circumstances where figures in this report have been revised, an [r] is presented in the relevant tables. 
Further details on DfI’s revision policy and supporting statements relating to Official Statistics can be found at: </t>
  </si>
  <si>
    <t>It should be noted that, in some instances, individual table cells may not perfectly sum to the total due to rounding.
When calculating baseline figures and rates for use in monitoring the strategy’s KPIs, these figures have been rounded to 2 decimal places in the detailed tables; however they are rounded to 1 decimal place in this report and the associated summary tables.  Percentage changes and percentage point differences have been calculated on unrounded figures and rates.</t>
  </si>
  <si>
    <t>While it is our intention to direct users to road safety information elsewhere in the UK, ROI and internationally, users should be aware that statistics in other administrations are not always measured in a comparable manner to those in Northern Ireland.  Details of road safety data published elsewhere are listed below.</t>
  </si>
  <si>
    <t>Note: Error bar shows the 95% confidence range around the central estimate. See table 25a.</t>
  </si>
  <si>
    <t>95% confidence interval around reasons why people feel unsafe when walking by the road</t>
  </si>
  <si>
    <t>95% confidence interval around reasons why people feel unsafe when cycling on the road</t>
  </si>
  <si>
    <t>Reasons why respondents feel unsafe when walking by the road</t>
  </si>
  <si>
    <t>Do not walk by the road</t>
  </si>
  <si>
    <t>Rate of pedestrian KSIs per 100 million kilometres walked (5 year rolling average)</t>
  </si>
  <si>
    <t>Rate of pedal cyclist KSIs per 100 million kilometres cycled (5 year rolling average)</t>
  </si>
  <si>
    <t>2012-2016</t>
  </si>
  <si>
    <t>2012-
2016</t>
  </si>
  <si>
    <t>2014-2016</t>
  </si>
  <si>
    <t>Rate of pedestrian KSIs per 100 million kilometres walked 
(5 year rolling average)</t>
  </si>
  <si>
    <t>Rate of pedal cyclist KSIs per 100 million kilometres cycled         
(5 year rolling average)</t>
  </si>
  <si>
    <t>Built-up
roads
up to 40mph</t>
  </si>
  <si>
    <r>
      <t>Collisions involving personal injury occurring on the public highway (including footpaths) in which a vehicle is involved.</t>
    </r>
    <r>
      <rPr>
        <sz val="9"/>
        <color rgb="FF000000"/>
        <rFont val="Arial"/>
        <family val="2"/>
      </rPr>
      <t xml:space="preserve">
</t>
    </r>
    <r>
      <rPr>
        <sz val="12"/>
        <color rgb="FF000000"/>
        <rFont val="Arial"/>
        <family val="2"/>
      </rPr>
      <t>Collisions are categorised as either ‘Fatal’, ‘Serious’ or ‘Slight’ according to the most severely injured casualty.</t>
    </r>
  </si>
  <si>
    <r>
      <t xml:space="preserve">Roads with a speed limit of greater than 40mph.  </t>
    </r>
    <r>
      <rPr>
        <i/>
        <sz val="11"/>
        <color rgb="FF000000"/>
        <rFont val="Arial"/>
        <family val="2"/>
      </rPr>
      <t>Please note: This data excludes motorways.</t>
    </r>
  </si>
  <si>
    <r>
      <t>Novice Drivers - time held licence</t>
    </r>
    <r>
      <rPr>
        <u/>
        <vertAlign val="superscript"/>
        <sz val="11"/>
        <rFont val="Arial"/>
        <family val="2"/>
      </rPr>
      <t>1,2</t>
    </r>
  </si>
  <si>
    <r>
      <t>KSIs</t>
    </r>
    <r>
      <rPr>
        <vertAlign val="superscript"/>
        <sz val="11"/>
        <rFont val="Arial"/>
        <family val="2"/>
      </rPr>
      <t>1,2</t>
    </r>
  </si>
  <si>
    <t>Miles travelled</t>
  </si>
  <si>
    <t>Kms travelled</t>
  </si>
  <si>
    <t>Upper Error</t>
  </si>
  <si>
    <t>Lower Error</t>
  </si>
  <si>
    <t>Key Performance Indicator 7</t>
  </si>
  <si>
    <t>Key Performance Indicator 1</t>
  </si>
  <si>
    <t>Key Performance Indicator 2</t>
  </si>
  <si>
    <t>Key Performance Indicator 3</t>
  </si>
  <si>
    <t>Key Performance Indicator 4</t>
  </si>
  <si>
    <t>Key Performance Indicator 5</t>
  </si>
  <si>
    <t>Key Performance Indicator 6</t>
  </si>
  <si>
    <t>Key Performance Indicator 8</t>
  </si>
  <si>
    <t>Key Performance Indicator 9</t>
  </si>
  <si>
    <t>Key Performance Indicator 10</t>
  </si>
  <si>
    <t>Key Performance Indicator 11</t>
  </si>
  <si>
    <t>Key Performance Indicator 12</t>
  </si>
  <si>
    <t>Key Performance Indicator 13</t>
  </si>
  <si>
    <t>Key Performance Indicator 14</t>
  </si>
  <si>
    <t>Key Performance Indicator 15</t>
  </si>
  <si>
    <t>Key Performance Indicator 16</t>
  </si>
  <si>
    <t>Key Performance Indicator 17</t>
  </si>
  <si>
    <t>Key Performance Indicator 18</t>
  </si>
  <si>
    <t>Key Performance Indicator 19</t>
  </si>
  <si>
    <t>Key Performance Indicator 20</t>
  </si>
  <si>
    <t>Key Performance Indicator 20 continued</t>
  </si>
  <si>
    <r>
      <t xml:space="preserve">2 </t>
    </r>
    <r>
      <rPr>
        <sz val="9"/>
        <color indexed="8"/>
        <rFont val="Arial"/>
        <family val="2"/>
      </rPr>
      <t>Source: Travel Survey for Northern Ireland, Department for Infrastructure, 
NISRA Mid-Year Population Estimates</t>
    </r>
  </si>
  <si>
    <t>Rates of fatal and serious collisions based on 95% confidence intervals of 100 million vehicle kilometres</t>
  </si>
  <si>
    <t>Table 11b</t>
  </si>
  <si>
    <t>Table 5b</t>
  </si>
  <si>
    <t>Rates of road deaths based on 95% confidence intervals of 100 million vehicle kilometres</t>
  </si>
  <si>
    <r>
      <t>Rate</t>
    </r>
    <r>
      <rPr>
        <vertAlign val="superscript"/>
        <sz val="11"/>
        <rFont val="Arial"/>
        <family val="2"/>
      </rPr>
      <t xml:space="preserve"> [r]</t>
    </r>
  </si>
  <si>
    <r>
      <t>Rate</t>
    </r>
    <r>
      <rPr>
        <vertAlign val="superscript"/>
        <sz val="11"/>
        <rFont val="Arial"/>
        <family val="2"/>
      </rPr>
      <t xml:space="preserve"> </t>
    </r>
  </si>
  <si>
    <t xml:space="preserve">Rate of car user KSIs per 100 million kilometres (cars and vans)
(5 year rolling average) </t>
  </si>
  <si>
    <t>2012-2014 Baseline</t>
  </si>
  <si>
    <t>95% confidence interval around novice driver KSI casualties
(3 year rolling average)</t>
  </si>
  <si>
    <t>Go To Table 11b</t>
  </si>
  <si>
    <t>Rates of car user KSIs based on 95% confidence intervals of 100 million kilometres (cars and vans)</t>
  </si>
  <si>
    <r>
      <t>3</t>
    </r>
    <r>
      <rPr>
        <sz val="9"/>
        <rFont val="Arial"/>
        <family val="2"/>
      </rPr>
      <t>Source: NISRA Mid Year Population Estimates</t>
    </r>
  </si>
  <si>
    <t>Rate of motorcyclist KSIs per 100 million motorcycle kilometres (5 year rolling average)</t>
  </si>
  <si>
    <t>Rates of motorcyclist KSIs based on 95% confidence intervals of 100 million motorcycle kilometres</t>
  </si>
  <si>
    <t xml:space="preserve">Rate of car users KSIs per 100 million kilometres (cars and vans) (5 year rolling average) </t>
  </si>
  <si>
    <t>Rate of car user KSIs per 100 million kilometres (cars and vans)</t>
  </si>
  <si>
    <t>Miles travelled by car</t>
  </si>
  <si>
    <t>Kms travelled by car</t>
  </si>
  <si>
    <t>**This table refers to occupants of either a car, car used as taxi, hackney cab, or Light Goods Vehicle (LGV) who were killed or seriously injured.</t>
  </si>
  <si>
    <t>Table 10b</t>
  </si>
  <si>
    <r>
      <t>Kilometres cycled  (100 million)</t>
    </r>
    <r>
      <rPr>
        <vertAlign val="superscript"/>
        <sz val="11"/>
        <rFont val="Arial"/>
        <family val="2"/>
      </rPr>
      <t>2</t>
    </r>
  </si>
  <si>
    <r>
      <t>Motorcycle Kilometres   
(100 million)</t>
    </r>
    <r>
      <rPr>
        <vertAlign val="superscript"/>
        <sz val="11"/>
        <rFont val="Arial"/>
        <family val="2"/>
      </rPr>
      <t>2</t>
    </r>
    <r>
      <rPr>
        <sz val="11"/>
        <rFont val="Arial"/>
        <family val="2"/>
      </rPr>
      <t xml:space="preserve"> </t>
    </r>
  </si>
  <si>
    <t>Table 9b</t>
  </si>
  <si>
    <t>Go To Table 9b</t>
  </si>
  <si>
    <t>Go To Table 10b</t>
  </si>
  <si>
    <t>Rate of car users KSIs per 100 million kilometres (cars and vans)</t>
  </si>
  <si>
    <t>Table 8c</t>
  </si>
  <si>
    <t>Rates of pedal cyclist KSIs based on 95% confidence intervals of 
100 million kilometres cycled (5 year rolling average)</t>
  </si>
  <si>
    <t>Go To Table 8c</t>
  </si>
  <si>
    <t>Rates of pedal cyclist KSIs based on 95% confidence intervals of 100 million kilometres cycled (5 year rolling average)</t>
  </si>
  <si>
    <t>Go To Table 9c</t>
  </si>
  <si>
    <t>Table 9c</t>
  </si>
  <si>
    <t>Rates of motorcyclist KSIs based on 95% confidence intervals of 
100 million motorcycle kilometres (5 year rolling average)</t>
  </si>
  <si>
    <t>Rates of motorcyclist KSIs based on 95% confidence intervals of 100 million motorcycle kilometres (5 year rolling average)</t>
  </si>
  <si>
    <t>Travel Mode - Pedal Cyclist and Motorcyclist</t>
  </si>
  <si>
    <t>Travel Mode - Pedestrian and Car User</t>
  </si>
  <si>
    <t>Age Related</t>
  </si>
  <si>
    <r>
      <t>Current Year Percentage (%) change from Previous Year</t>
    </r>
    <r>
      <rPr>
        <b/>
        <vertAlign val="superscript"/>
        <sz val="10"/>
        <color theme="1"/>
        <rFont val="Arial"/>
        <family val="2"/>
      </rPr>
      <t>2</t>
    </r>
  </si>
  <si>
    <r>
      <t>Rolling Average Percentage (%) change from Baseline</t>
    </r>
    <r>
      <rPr>
        <vertAlign val="superscript"/>
        <sz val="11"/>
        <color theme="1"/>
        <rFont val="Arial"/>
        <family val="2"/>
      </rPr>
      <t>2</t>
    </r>
    <r>
      <rPr>
        <sz val="11"/>
        <color theme="1"/>
        <rFont val="Arial"/>
        <family val="2"/>
      </rPr>
      <t xml:space="preserve"> </t>
    </r>
  </si>
  <si>
    <t>These data also provide policy makers with the necessary information to formulate and evaluate road safety services and are helpful in assessing the effectiveness of resource allocation in providing services that are fully responsive to public need.
Additionally, Road Safety Strategy to 2020 information is used to inform the media, special interest groups and academics, and by the DfI to respond to parliamentary/assembly questions and ad hoc queries from the public.
While it is recognised that the main customers for this report are internal policy colleagues, the report is also used externally by a wide variety of different groups, each of which has varying degrees of use for the data. Examples include, advertisers using the data to target campaigns, and community groups using the data to lobby Government to effect Road Safety improvements. Evidence has been gathered regarding external user requirements and a Statement of User Needs has been produced:</t>
  </si>
  <si>
    <t>An updated action plan will be published following release of this report.</t>
  </si>
  <si>
    <t xml:space="preserve">Information captured through collision reporting by the PSNI enables analysis to be produced on the collision location and also the home address of the casualty.  For the purposes of monitoring, the strategy had detailed two KPIs which use SOA collision information.  Data on collision SOA is available for the complete time period of interest to this report.  Users should note that data on the casualties home SOA is only available from 2008.  </t>
  </si>
  <si>
    <t>Strategy Governance, Statistical Independence and Reporting</t>
  </si>
  <si>
    <r>
      <t xml:space="preserve">ASRB brings proposals for the format of the monitoring report, and its constituent indicator definitions and methodologies, to the Delivery Board in order to avail of their operational and policy expertise. Such collaborative working between independent statisticians and policy makers is in keeping with the UK Statistics Authorities recommended approach to performance measurement as set out in their Monitoring Review 3/15 </t>
    </r>
    <r>
      <rPr>
        <i/>
        <sz val="12"/>
        <color rgb="FF000000"/>
        <rFont val="Arial"/>
        <family val="2"/>
      </rPr>
      <t>Official Statistics, Performance Measurement and Targets</t>
    </r>
  </si>
  <si>
    <t>Whilst the Board, as part of its delivery role, is responsible for formally signing off on proposed indicators, methodological changes, and the future statistical research work programme, the Senior Statistician has final say on all statistical issues and has sole responsibility for the orderly production, management and dissemination of the Annual Statistical Report. 
The Annual Statistical Report provides the main source of information for the Delivery Board to assess progress being made against the Strategy. However, any comment on Strategy effectiveness is always issued separately from the Statistical Report itself. Up until 2014, this was done via the publication of an Annual Strategy Report</t>
  </si>
  <si>
    <t>https://www.infrastructure-ni.gov.uk/publications/northern-irelands-road-safety-strategy-2020-annual-report-2013</t>
  </si>
  <si>
    <t xml:space="preserve">There are no plans, however, for any further updates to this annual policy report. Future assessment of Strategy effectiveness will therefore be confined to Ministerial press releases commenting, if appropriate, on the official figures. </t>
  </si>
  <si>
    <t xml:space="preserve">Generally all sources of data used in this publication are National Statistics (NS) or Official Statistics (OS), produced by statisticians from the Northern Ireland Statistics and Research Agency (NISRA). A brief description of each source is included below; however, for full details please see the published Indicators Booklet: </t>
  </si>
  <si>
    <t>The Travel Survey estimates are derived from a random sample survey and are dependent upon the particular sample chosen.  Each estimate from the survey will have an associated sampling error.  
Where Travel Survey data have been used in this report, the sampling errors are presented in table C below.  The impact of sampling error on published rates can be found in Appendix 1:  Detailed Tables (tables 5b, 7b, 8b, 8c, 9b, 9c, 10b and 11b).</t>
  </si>
  <si>
    <t>NISRA Mid-Year Population Estimates</t>
  </si>
  <si>
    <t xml:space="preserve">https://www.infrastructure-ni.gov.uk/sites/default/files/publications/infrastructure/NI-road-safety-strategy-to-2020-developing-a-speed-indicator.pdf. </t>
  </si>
  <si>
    <t xml:space="preserve">https://www.infrastructure-ni.gov.uk/sites/default/files/publications/infrastructure/NI-road-safety-strategy-to-2020-developing-a-novice-indicator.pdf. </t>
  </si>
  <si>
    <t xml:space="preserve">A dataset containing all drivers who passed their Category B driving test data from 2006 was provided by the Driver and Vehicle Agency from the NI Driver Licensing System (NIDLS) to enable novice drivers to be identified in the PSNI road traffic collision records.
This dataset is limited to tests carried out in Northern Ireland only. This could result in novice driver casualties being slightly underestimated. The issue would arise if any drivers who had taken their test outside NI were subsequently involved in a collision in their first two years of driving within the jurisdiction. Any such cases would inevitably be missed in the data matching process although this is only regarded as a minor issue.
Due to the accuracy and completeness issues with regards to the licence numbers in the PSNI collisions file, only those vehicles in collisions where all drivers have a valid licence number are included in the sample used for analysis.  Checks have been carried out on key characteristics of the sample to ensure that it is representative of the overall pool of records.  The number of casualties from the sample has been weighted up reflect the true totals.  Furthermore, three years of data have been combined to ensure survey estimates are sufficiently robust.  
</t>
  </si>
  <si>
    <t>Table 22f in Appendix 1: Detailed Tables gives the 95% confidence intervals for the estimated number of KSIs involving a novice driver by responsibility of the driver.
There were a number of other minor methodological issues which could have impacted on the robustness of this indicator.  These were tested and were not deemed to be significant sources of error.  
More information is available in the methodology paper below:</t>
  </si>
  <si>
    <t>This report makes reference to Super Output Areas (SOAs). This is a measure of statistical geography which divides Northern Ireland into 890 areas, of similar population size and which are socially similar. These have been used by NISRA to produce population statistics and deprivation statistics at a low level of geography.  For more information please see website link below:</t>
  </si>
  <si>
    <t>http://www.nisra.gov.uk/geography/SOA.htm.</t>
  </si>
  <si>
    <t>User Consultation</t>
  </si>
  <si>
    <r>
      <t xml:space="preserve">A User Consultation was conducted in July/August 2017 regarding (i) potential and (ii) required changes to the Report. </t>
    </r>
    <r>
      <rPr>
        <sz val="12"/>
        <color rgb="FF003366"/>
        <rFont val="Arial"/>
        <family val="2"/>
      </rPr>
      <t>See:</t>
    </r>
  </si>
  <si>
    <t>www.infrastructure-ni.gov.uk/consultations/user-consultation-northern-ireland-road-safety-strategy-2020-annual-statistical-report.</t>
  </si>
  <si>
    <t xml:space="preserve">(i) The first part of the consultation dealt with potential changes to KPI 4 and KPI 5 (Rate of killed or seriously injured pedal cyclists/motorcyclists per KMs travelled). ASRB were concerned that the high level of uncertainty around the Travel Survey for Northern Ireland (TSNI) estimates with regards to miles travelled by motorcyclists and pedal cyclists meant no robust findings could be derived. Alternative measures were suggested, basing these indicators instead on numbers of cyclists and motorcycle licences in force, rather than distance travelled. However, these alternatives assumed that the distance travelled per cyclist or motorcyclist has remained reasonably constant over time.  
Evidence from the Travel Survey in England, where small sub-group sample sizes are not such an issue, shows that the kilometres travelled by pedal cycle per person per year has been increasing over time: the 2012-2016 average represented a 29 per cent increase on the 2004-2008 figure. The trend for motorcycle miles is the opposite, where average miles per person per year fell by 13 per cent in the same time period. It is reasonable to assume that similar directional trends would be present in Northern Ireland. </t>
  </si>
  <si>
    <t xml:space="preserve">The net result of the consultation, and parallel data pooling work, was a decision to retain the existing indicators but to base them on five rather than 3 years worth of travel survey data. Further work has also been recommended to try and further improve these indicators, and their interpretation, in future reports.   
(ii) The second part of the consultation concerned required changes to KPI1, KPI6 and KPI7 (indicators which had previously used Vehicle Kilometres Travelled (VKT) data in their calculations).  The last available year of data for the VKT is 2014; due to budget constraints the survey is no longer being carried out. Therefore, an alternative source of data was required to enable continued reporting – the Travel Survey for Northern Ireland (TSNI) was proposed. ASRB carried out extensive analysis before concluding that the TSNI would be sufficient for reporting needs in these three indicators. There were no objections to this in the consultation responses, and data presented in this report are therefore based on the new data source. Further information, and historic comparisons of the indicators using the two different sources, can be found in the Indicator Guidance Booklet. </t>
  </si>
  <si>
    <t xml:space="preserve">The Road Safety Authority produces Road Safety statistics for Ireland: </t>
  </si>
  <si>
    <t>2013-2017</t>
  </si>
  <si>
    <t>2013- 2017</t>
  </si>
  <si>
    <t>2013 2017</t>
  </si>
  <si>
    <t>2015-2017</t>
  </si>
  <si>
    <r>
      <t>1</t>
    </r>
    <r>
      <rPr>
        <sz val="9"/>
        <rFont val="Arial"/>
        <family val="2"/>
      </rPr>
      <t>Source: NISRA Northern Ireland Multiple Deprivation Measure 2017</t>
    </r>
  </si>
  <si>
    <t>Poor road condition</t>
  </si>
  <si>
    <r>
      <t>Vehicle Kilometres (100 million)</t>
    </r>
    <r>
      <rPr>
        <vertAlign val="superscript"/>
        <sz val="11"/>
        <rFont val="Arial"/>
        <family val="2"/>
      </rPr>
      <t>2</t>
    </r>
  </si>
  <si>
    <r>
      <t>Motorcycle Kilometres
(100 million)</t>
    </r>
    <r>
      <rPr>
        <vertAlign val="superscript"/>
        <sz val="11"/>
        <rFont val="Arial"/>
        <family val="2"/>
      </rPr>
      <t>2</t>
    </r>
  </si>
  <si>
    <r>
      <t>Car Kilometres    
(100 million)</t>
    </r>
    <r>
      <rPr>
        <vertAlign val="superscript"/>
        <sz val="11"/>
        <rFont val="Arial"/>
        <family val="2"/>
      </rPr>
      <t xml:space="preserve">2 </t>
    </r>
  </si>
  <si>
    <r>
      <t>Car Kilometres    
(100 million)</t>
    </r>
    <r>
      <rPr>
        <vertAlign val="superscript"/>
        <sz val="11"/>
        <rFont val="Arial"/>
        <family val="2"/>
      </rPr>
      <t>2</t>
    </r>
  </si>
  <si>
    <r>
      <t>Current Year Percentage (%) change from Previous Year</t>
    </r>
    <r>
      <rPr>
        <b/>
        <vertAlign val="superscript"/>
        <sz val="10"/>
        <color theme="1"/>
        <rFont val="Arial"/>
        <family val="2"/>
      </rPr>
      <t>1</t>
    </r>
  </si>
  <si>
    <r>
      <t xml:space="preserve">1 </t>
    </r>
    <r>
      <rPr>
        <sz val="9"/>
        <rFont val="Arial"/>
        <family val="2"/>
      </rPr>
      <t>The deprivation marker is based on where the collision occurred rather than where the casualty lived.</t>
    </r>
  </si>
  <si>
    <t>Cycle lanes not clear</t>
  </si>
  <si>
    <t>Number of people seriously injured in road collisions in Northern Ireland</t>
  </si>
  <si>
    <r>
      <t>People seriously injured</t>
    </r>
    <r>
      <rPr>
        <vertAlign val="superscript"/>
        <sz val="11"/>
        <rFont val="Arial"/>
        <family val="2"/>
      </rPr>
      <t>1</t>
    </r>
  </si>
  <si>
    <t>Rate of pedestrian KSIs based on 95% confidence intervals of
100 million kilometres walked</t>
  </si>
  <si>
    <t>Rate of motorcyclist KSIs based on 95% confidence intervals of 
100 million motorcycle kilometres</t>
  </si>
  <si>
    <t>Rate of car user KSIs based on 95% confidence intervals of 
100 million kilometres (cars and vans)</t>
  </si>
  <si>
    <t>Rate of fatal and serious collisions based on 95% confidence intervals of 100 million vehicle kilometres</t>
  </si>
  <si>
    <t>https://www.nisra.gov.uk/statistics/deprivation/northern-ireland-multiple-deprivation-measure-2017-nimdm2017.</t>
  </si>
  <si>
    <t>The updated deprivation measures were released on 23rd November 2017 replacing the NIMDM 2010 as the official measure of deprivation in Northern Ireland.</t>
  </si>
  <si>
    <t>https://www.infrastructure-ni.gov.uk/articles/northern-ireland-road-safety-monitor-statistics.</t>
  </si>
  <si>
    <t xml:space="preserve">https://www.infrastructure-ni.gov.uk/publications/northern-ireland-survey-seat-belt-wearing-2014-annual-report. </t>
  </si>
  <si>
    <t xml:space="preserve">https://www.nidirect.gov.uk/articles/ni-road-safety-partnership. </t>
  </si>
  <si>
    <t>https://www.gov.uk/government/publications/strategic-framework-for-road-safety.</t>
  </si>
  <si>
    <t>https://www.gov.uk/government/collections/speeds-statistics.</t>
  </si>
  <si>
    <t xml:space="preserve">https://www.transport.gov.scot/publication/scotlands-road-safety-framework-to-2020-framework-summary/. </t>
  </si>
  <si>
    <t>http://www.roadsafetywales.org.uk/statistics/.</t>
  </si>
  <si>
    <t>http://ec.europa.eu/transport/road_safety/specialist/statistics/index_en.htm.</t>
  </si>
  <si>
    <r>
      <t>The IRTAD Road Safety Annual Report provides an overview for road safety performance in 38 countries, as well as detailed reports for each country</t>
    </r>
    <r>
      <rPr>
        <sz val="12"/>
        <color rgb="FF333333"/>
        <rFont val="Arial"/>
        <family val="2"/>
      </rPr>
      <t>.</t>
    </r>
  </si>
  <si>
    <t>Northern Ireland Multiple Deprivation Measure 2017</t>
  </si>
  <si>
    <t xml:space="preserve">Data are excluded from a small number of roads - see methodology (link below) or indicator booklet (link above) for information on why. Furthermore, users should note that not all counters are available every year.  
Because data are not available for all roads, the available data are therefore a sample, with associated sampling errors. However, the very large sample of vehicles on which the speeding estimates are based means the confidence intervals calculated are very narrow - less than one percentage point either side of the central estimate for the free-running (11pm-7am) estimates and less than half a percentage point for the 24 hour estimates and 7am-11pm estimates.  Of chief concern would be whether the sample is representative of the road network as a whole, and for that reason, consistency checks are put in place to compare counters on similar road types, with any outliers being fully investigated.  The traffic counts for each site are deemed to be of a high enough volume to ensure population level speeding estimates are robust. Moreover, all differences are tested for statistical significance before being highlighted in the main Statistical Report.
</t>
  </si>
  <si>
    <t xml:space="preserve">Transport NI advise that speed reports are not something that they have a direct business need for and, as such, no quality checks have been carried out on the data to validate the speed measurements.  ASRB, however, have removed any counters from their dataset where the readings appear to be rogue or inconsistent. 
Due to the uncertainty associated with the speed data, an updated methodology was implemented to improve the quality of the output.  This involved weighting the data using the 24 hour Annual Average Daily Traffic (AADT) flows, which are sourced from the same traffic counters, but are quality assured and published in the Traffic and Travel Information Report below:
</t>
  </si>
  <si>
    <t>Go To Table 5b</t>
  </si>
  <si>
    <t>2014-2018</t>
  </si>
  <si>
    <t>2014- 2018</t>
  </si>
  <si>
    <t>2016-2018</t>
  </si>
  <si>
    <t>Crime/ personal safety</t>
  </si>
  <si>
    <t>Normal Traffic</t>
  </si>
  <si>
    <r>
      <t>Population (millions)</t>
    </r>
    <r>
      <rPr>
        <vertAlign val="superscript"/>
        <sz val="11"/>
        <rFont val="Arial"/>
        <family val="2"/>
      </rPr>
      <t>2</t>
    </r>
  </si>
  <si>
    <t>Rate of pedestrians killed or seriously injured (KSIs) per 100,000 population in 10 per cent most deprived areas (Collision SOA)</t>
  </si>
  <si>
    <t>Rate of pedestrians killed or seriously injured (KSIs) per 100,000 population in 10 per cent least deprived areas (Collision SOA)</t>
  </si>
  <si>
    <r>
      <t xml:space="preserve">Rate of pedestrians killed or seriously injured (KSIs) per 100,000 population in 10 per cent most deprived areas (Collision SOA) </t>
    </r>
    <r>
      <rPr>
        <b/>
        <sz val="11"/>
        <rFont val="Arial"/>
        <family val="2"/>
      </rPr>
      <t xml:space="preserve">
(5 year rolling average)</t>
    </r>
  </si>
  <si>
    <r>
      <t>Rate of pedestrians killed or seriously injured (KSIs) per 100,000 population in 10 per cent least deprived (Collision SOA)</t>
    </r>
    <r>
      <rPr>
        <b/>
        <sz val="11"/>
        <rFont val="Arial"/>
        <family val="2"/>
      </rPr>
      <t xml:space="preserve">
(5 year rolling average)</t>
    </r>
  </si>
  <si>
    <t>Rate of child pedestrians killed or seriously injured per 100,000 population in 10 per cent most deprived areas (Collision SOA)</t>
  </si>
  <si>
    <t>Rate of child pedestrians killed or seriously injured per 100,000 population in 10 per cent least deprived areas (Collision SOA)</t>
  </si>
  <si>
    <r>
      <t>Rate of child pedestrians killed or seriously injured per 100,000 population in 10 per cent most deprived areas (Collision SOA)</t>
    </r>
    <r>
      <rPr>
        <b/>
        <sz val="11"/>
        <rFont val="Arial"/>
        <family val="2"/>
      </rPr>
      <t xml:space="preserve">
(5 year rolling average)</t>
    </r>
  </si>
  <si>
    <r>
      <t>Rate of child pedestrians killed or seriously injured per 100,000 population in 10 per cent least deprived areas (Collision SOA)</t>
    </r>
    <r>
      <rPr>
        <b/>
        <sz val="11"/>
        <rFont val="Arial"/>
        <family val="2"/>
      </rPr>
      <t xml:space="preserve">
(5 year rolling average)</t>
    </r>
  </si>
  <si>
    <t>Rate of pedestrians killed or seriously injured (KSIs) per 100,000 population in 10 per cent most deprived areas (Casualty Address SOA)</t>
  </si>
  <si>
    <t>Rate of pedestrians killed or seriously injured (KSIs) per 100,000 population in 10 per cent least deprived areas (Casualty Address SOA)</t>
  </si>
  <si>
    <r>
      <t>Rate of pedestrians killed or seriously injured (KSIs) per 100,000 population in 10 per cent most deprived areas (Casualty Address SOA)</t>
    </r>
    <r>
      <rPr>
        <b/>
        <sz val="11"/>
        <rFont val="Arial"/>
        <family val="2"/>
      </rPr>
      <t xml:space="preserve">
(5 year rolling average)</t>
    </r>
  </si>
  <si>
    <r>
      <t>Rate of pedestrians killed or seriously injured (KSIs) per 100,000 population in 10 per cent least deprived areas (Casualty Address SOA)</t>
    </r>
    <r>
      <rPr>
        <b/>
        <sz val="11"/>
        <rFont val="Arial"/>
        <family val="2"/>
      </rPr>
      <t xml:space="preserve">
(5 year rolling average)</t>
    </r>
  </si>
  <si>
    <t>Rate of child pedestrians killed or seriously injured per 100,000 population in 10 per cent most deprived areas (Casualty Address SOA)</t>
  </si>
  <si>
    <t>Rate of child pedestrians killed or seriously injured per 100,000 population in 10 per cent least deprived areas (Casualty Address SOA)</t>
  </si>
  <si>
    <r>
      <t>Rate of child pedestrians killed or seriously injured per 100,000 population in 10 per cent most deprived areas (Casualty Address SOA)</t>
    </r>
    <r>
      <rPr>
        <b/>
        <sz val="11"/>
        <rFont val="Arial"/>
        <family val="2"/>
      </rPr>
      <t xml:space="preserve">
(5 year rolling average)</t>
    </r>
  </si>
  <si>
    <r>
      <t>Rate of child pedestrians killed or seriously injured per 100,000 population in 10 per cent least deprived areas (Casualty Address SOA)</t>
    </r>
    <r>
      <rPr>
        <b/>
        <sz val="11"/>
        <rFont val="Arial"/>
        <family val="2"/>
      </rPr>
      <t xml:space="preserve">
(5 year rolling average)</t>
    </r>
  </si>
  <si>
    <t>Number of people seriously injured in road collisions in Northern Ireland
(5 year rolling average)</t>
  </si>
  <si>
    <t>(3 Year Rolling Average)</t>
  </si>
  <si>
    <t>https://www.infrastructure-ni.gov.uk/topics/road-safety-research</t>
  </si>
  <si>
    <t xml:space="preserve">A Strategy Delivery Board has the lead responsibility for monitoring and reporting on progress towards delivery of the Strategy and reports to the DfI Minister, when in post.  Its membership is made up of representatives from the various road safety partners listed above. ASRB publish the progress of the targets and KPIs as National Statistics and additionally provides a general analytical/research support function to the Delivery Board in order to help it perform its role. ASRB staff are independent government statisticians, on secondment from the Northern Ireland Statistics and Research Agency (NISRA), and are governed by the Code of Practice for Official Statistics </t>
  </si>
  <si>
    <t>https://www.infrastructure-ni.gov.uk/system/files/publications/infrastructure/ni-road-safety-strategy-to-2020-annual-statistical-report-2019-detailed-tables.XLSX</t>
  </si>
  <si>
    <t>1 "Car user" includes "Car driver", "Car passenger" and "Car undefined"</t>
  </si>
  <si>
    <t>2 "All motorised road vehicles" includes all travel modes apart from "Walk", "Bicycle" and "NI Railways"</t>
  </si>
  <si>
    <t>r Some minor revisions were made to 2015-2017 figures after detailed quality assurance procedures were carried out. Data have been updated to reflect these revisions.</t>
  </si>
  <si>
    <t>https://www.nisra.gov.uk/statistics/population/mid-year-population-estimates</t>
  </si>
  <si>
    <t xml:space="preserve">The main limitation to the population estimates is the collection of Migration data as it is the most difficult component of population change to measure. Although migration estimates are deficient in recording certain groups of the population, the methodology in place to adjust and scale up the data is deemed sufficiently robust. 
Northern Ireland Multiple Deprivation Measures (NIMDM) were used in relation to KPIs to identify the 10 per cent most deprived areas and the 10 per cent least deprived areas in Northern Ireland. The relevant road traffic collision statistics were then attached using both the SOA where the collision occurred and the SOA where the casualty lived.  In the final step, MYEs were used to produce rates of all pedestrians and child pedestrians killed or seriously injured per 100,000 population in these areas. In publications prior to 2018, NIMDM 2010 was used; from 2018 onwards, NIMDM 2017 is used. </t>
  </si>
  <si>
    <t xml:space="preserve">Users should also note that the 2015 speed data used for this publication excludes all public and bank holidays, however, Transport NI have confirmed that this will have minimal impact on the annual average traffic data.  
More information on the methodology used to produce the speeding indicator is detailed in the paper below: </t>
  </si>
  <si>
    <t>https://www.infrastructure-ni.gov.uk/publications/code-practice-statistics-supporting-statements</t>
  </si>
  <si>
    <t>The Police Service of Northern Ireland statistics on injury road traffic collisions can be viewed at:</t>
  </si>
  <si>
    <t>https://www.psni.police.uk/inside-psni/Statistics/road-traffic-collision-statistics/.</t>
  </si>
  <si>
    <t>https://www.gov.uk/government/collections/road-accidents-and-safety-statistics.</t>
  </si>
  <si>
    <t>https://www.transport.gov.scot/publication/road-safety-framework-annual-report-2018/</t>
  </si>
  <si>
    <t>Scotland’s Road Safety Framework to 2020 Annual Report 2018 can be viewed at:</t>
  </si>
  <si>
    <t>http://www.rsa.ie/en/RSA/Road-Safety/RSA-Statistics/</t>
  </si>
  <si>
    <t>https://www.garda.ie/en/Roads-Policing/Statistics/</t>
  </si>
  <si>
    <t>https://www.rsa.ie/en/RSA/Road-Safety/Our-Research/Surveys--Consultations/Speed/</t>
  </si>
  <si>
    <t>https://ec.europa.eu/eurostat/statistics-explained/index.php?title=Road_safety_statistics_-_characteristics_at_national_and_regional_level</t>
  </si>
  <si>
    <t>The WHO Global Status Report on Road Safety, 2018:</t>
  </si>
  <si>
    <t>https://www.who.int/violence_injury_prevention/road_safety_status/2018/en/</t>
  </si>
  <si>
    <r>
      <t xml:space="preserve">Rate of road deaths per 100 million vehicle kilometres </t>
    </r>
    <r>
      <rPr>
        <b/>
        <sz val="11"/>
        <color theme="1"/>
        <rFont val="Arial"/>
        <family val="2"/>
      </rPr>
      <t>(KPI 1)</t>
    </r>
  </si>
  <si>
    <r>
      <t xml:space="preserve">Rate of road deaths per million population </t>
    </r>
    <r>
      <rPr>
        <b/>
        <sz val="11"/>
        <color theme="1"/>
        <rFont val="Arial"/>
        <family val="2"/>
      </rPr>
      <t>(KPI 2)</t>
    </r>
  </si>
  <si>
    <r>
      <t xml:space="preserve">Rate of fatal and serious collisions per 100 million vehicle kilometres </t>
    </r>
    <r>
      <rPr>
        <b/>
        <sz val="11"/>
        <color theme="1"/>
        <rFont val="Arial"/>
        <family val="2"/>
      </rPr>
      <t>(KPI 7)</t>
    </r>
  </si>
  <si>
    <r>
      <t xml:space="preserve">Number of people killed where at least one person involved was over the legal blood alcohol limit </t>
    </r>
    <r>
      <rPr>
        <b/>
        <sz val="11"/>
        <color theme="1"/>
        <rFont val="Arial"/>
        <family val="2"/>
      </rPr>
      <t>(KPI 11)</t>
    </r>
  </si>
  <si>
    <r>
      <t xml:space="preserve">Number of car occupants killed who were not wearing a seatbelt </t>
    </r>
    <r>
      <rPr>
        <b/>
        <sz val="11"/>
        <color theme="1"/>
        <rFont val="Arial"/>
        <family val="2"/>
      </rPr>
      <t>(KPI 12)</t>
    </r>
  </si>
  <si>
    <r>
      <t xml:space="preserve">Rate of pedestrian KSIs per 100 million kilometres walked </t>
    </r>
    <r>
      <rPr>
        <b/>
        <sz val="11"/>
        <color theme="1"/>
        <rFont val="Arial"/>
        <family val="2"/>
      </rPr>
      <t>(KPI 3)</t>
    </r>
  </si>
  <si>
    <r>
      <t xml:space="preserve">Rate of car users KSIs per 100 million kilometres (cars &amp; vans) </t>
    </r>
    <r>
      <rPr>
        <b/>
        <sz val="11"/>
        <color theme="1"/>
        <rFont val="Arial"/>
        <family val="2"/>
      </rPr>
      <t>(KPI 6)</t>
    </r>
  </si>
  <si>
    <r>
      <t xml:space="preserve">Rate of pedal cyclist KSIs per 100 million kilometres cycled </t>
    </r>
    <r>
      <rPr>
        <b/>
        <sz val="11"/>
        <color theme="1"/>
        <rFont val="Arial"/>
        <family val="2"/>
      </rPr>
      <t>(KPI 4)</t>
    </r>
  </si>
  <si>
    <r>
      <t xml:space="preserve">Rate of motorcyclist KSIs per 100 million motorcycle kilometres </t>
    </r>
    <r>
      <rPr>
        <b/>
        <sz val="11"/>
        <color theme="1"/>
        <rFont val="Arial"/>
        <family val="2"/>
      </rPr>
      <t>(KPI 5)</t>
    </r>
  </si>
  <si>
    <r>
      <t xml:space="preserve">Rate of people aged over 70 killed or seriously injured in road collisions per 100,000 population aged over 70 </t>
    </r>
    <r>
      <rPr>
        <b/>
        <sz val="11"/>
        <color theme="1"/>
        <rFont val="Arial"/>
        <family val="2"/>
      </rPr>
      <t>(KPI 8)</t>
    </r>
  </si>
  <si>
    <r>
      <t>Number of people killed in collisions on rural roads</t>
    </r>
    <r>
      <rPr>
        <b/>
        <sz val="11"/>
        <color theme="1"/>
        <rFont val="Arial"/>
        <family val="2"/>
      </rPr>
      <t xml:space="preserve"> (KPI 9)</t>
    </r>
  </si>
  <si>
    <r>
      <t xml:space="preserve">Number of children (0-15) killed in collisions on rural roads </t>
    </r>
    <r>
      <rPr>
        <b/>
        <sz val="11"/>
        <color theme="1"/>
        <rFont val="Arial"/>
        <family val="2"/>
      </rPr>
      <t>(KPI 10)</t>
    </r>
  </si>
  <si>
    <r>
      <t>Rate of pedestrians killed or seriously injured per 100,000 population in 10 per cent most deprived areas (Collision SOA)</t>
    </r>
    <r>
      <rPr>
        <vertAlign val="superscript"/>
        <sz val="11"/>
        <rFont val="Arial"/>
        <family val="2"/>
      </rPr>
      <t xml:space="preserve"> 1</t>
    </r>
    <r>
      <rPr>
        <b/>
        <vertAlign val="superscript"/>
        <sz val="11"/>
        <rFont val="Arial"/>
        <family val="2"/>
      </rPr>
      <t xml:space="preserve"> </t>
    </r>
    <r>
      <rPr>
        <b/>
        <sz val="11"/>
        <rFont val="Arial"/>
        <family val="2"/>
      </rPr>
      <t>(KPI 13)</t>
    </r>
  </si>
  <si>
    <r>
      <t>Rate of pedestrians killed or seriously injured per 100,000 population in 10  per cent least deprived areas (Collisions SOA)</t>
    </r>
    <r>
      <rPr>
        <vertAlign val="superscript"/>
        <sz val="11"/>
        <rFont val="Arial"/>
        <family val="2"/>
      </rPr>
      <t xml:space="preserve"> 1</t>
    </r>
    <r>
      <rPr>
        <b/>
        <vertAlign val="superscript"/>
        <sz val="11"/>
        <rFont val="Arial"/>
        <family val="2"/>
      </rPr>
      <t xml:space="preserve"> </t>
    </r>
    <r>
      <rPr>
        <b/>
        <sz val="11"/>
        <rFont val="Arial"/>
        <family val="2"/>
      </rPr>
      <t>(KPI 13)</t>
    </r>
  </si>
  <si>
    <r>
      <t>Rate of child pedestrians killed or seriously injured per 100,000 population in 10 per cent most deprived areas (Collisions SOA)</t>
    </r>
    <r>
      <rPr>
        <vertAlign val="superscript"/>
        <sz val="11"/>
        <rFont val="Arial"/>
        <family val="2"/>
      </rPr>
      <t xml:space="preserve"> 1 </t>
    </r>
    <r>
      <rPr>
        <b/>
        <sz val="11"/>
        <rFont val="Arial"/>
        <family val="2"/>
      </rPr>
      <t>(KPI 14)</t>
    </r>
  </si>
  <si>
    <r>
      <t>Rate of child pedestrians killed or seriously injured per 100,000 population in 10 per cent least deprived areas (Collisions SOA)</t>
    </r>
    <r>
      <rPr>
        <vertAlign val="superscript"/>
        <sz val="11"/>
        <rFont val="Arial"/>
        <family val="2"/>
      </rPr>
      <t xml:space="preserve"> 1 </t>
    </r>
    <r>
      <rPr>
        <b/>
        <sz val="11"/>
        <rFont val="Arial"/>
        <family val="2"/>
      </rPr>
      <t>(KPI 14)</t>
    </r>
  </si>
  <si>
    <r>
      <t xml:space="preserve">Number of KSI casualties resulting from collisions involving a novice driver (0-6 months post test) (3 year rolling average) </t>
    </r>
    <r>
      <rPr>
        <b/>
        <sz val="11"/>
        <color theme="1"/>
        <rFont val="Arial"/>
        <family val="2"/>
      </rPr>
      <t>(KPI 18)</t>
    </r>
  </si>
  <si>
    <r>
      <t xml:space="preserve">Number of KSI casualties resulting from collisions involving a novice driver (7-12 months post test) (3 year rolling average) </t>
    </r>
    <r>
      <rPr>
        <b/>
        <sz val="11"/>
        <color theme="1"/>
        <rFont val="Arial"/>
        <family val="2"/>
      </rPr>
      <t>(KPI 18)</t>
    </r>
  </si>
  <si>
    <r>
      <t>Number of KSI casualties resulting from collisions involving a novice driver (13-18 months post test) (3 year rolling average)</t>
    </r>
    <r>
      <rPr>
        <b/>
        <sz val="11"/>
        <color theme="1"/>
        <rFont val="Arial"/>
        <family val="2"/>
      </rPr>
      <t xml:space="preserve"> (KPI 18)</t>
    </r>
  </si>
  <si>
    <r>
      <t>Number of KSI casualties resulting from collisions involving a novice driver (19-24 months post test) (3 year rolling average)</t>
    </r>
    <r>
      <rPr>
        <b/>
        <sz val="11"/>
        <color theme="1"/>
        <rFont val="Arial"/>
        <family val="2"/>
      </rPr>
      <t xml:space="preserve"> (KPI 18)</t>
    </r>
  </si>
  <si>
    <r>
      <t xml:space="preserve">Number of KSI casualties resulting from collisions involving a novice driver (0-24 months post test) (3 year rolling average) </t>
    </r>
    <r>
      <rPr>
        <b/>
        <sz val="11"/>
        <color theme="1"/>
        <rFont val="Arial"/>
        <family val="2"/>
      </rPr>
      <t>(KPI 18)</t>
    </r>
  </si>
  <si>
    <r>
      <t xml:space="preserve">Proportion of vehicles exceeding the speed limit on built-up 30/40 mph roads (11pm - 7am (free running)) </t>
    </r>
    <r>
      <rPr>
        <b/>
        <sz val="11"/>
        <color theme="1"/>
        <rFont val="Arial"/>
        <family val="2"/>
      </rPr>
      <t>(KPI 19)</t>
    </r>
  </si>
  <si>
    <r>
      <t xml:space="preserve">Proportion of vehicles exceeding the speed limit on dual carriageways (11pm - 7am (free running)) </t>
    </r>
    <r>
      <rPr>
        <b/>
        <sz val="11"/>
        <color theme="1"/>
        <rFont val="Arial"/>
        <family val="2"/>
      </rPr>
      <t>(KPI 19)</t>
    </r>
  </si>
  <si>
    <r>
      <t xml:space="preserve">Proportion of vehicles exceeding the speed limit on motorways (11pm - 7am (free running)) </t>
    </r>
    <r>
      <rPr>
        <b/>
        <sz val="11"/>
        <color theme="1"/>
        <rFont val="Arial"/>
        <family val="2"/>
      </rPr>
      <t>(KPI 19)</t>
    </r>
  </si>
  <si>
    <r>
      <t xml:space="preserve">Proportion of vehicles exceeding the speed limit on single carriageways &gt;40 mph (11pm - 7am (free running)) </t>
    </r>
    <r>
      <rPr>
        <b/>
        <sz val="11"/>
        <color theme="1"/>
        <rFont val="Arial"/>
        <family val="2"/>
      </rPr>
      <t>(KPI 19)</t>
    </r>
  </si>
  <si>
    <r>
      <t>Proportion of respondents who gave reasons for feeling unsafe when walking on the road</t>
    </r>
    <r>
      <rPr>
        <b/>
        <sz val="11"/>
        <color theme="1"/>
        <rFont val="Arial"/>
        <family val="2"/>
      </rPr>
      <t xml:space="preserve"> </t>
    </r>
    <r>
      <rPr>
        <sz val="11"/>
        <color theme="1"/>
        <rFont val="Arial"/>
        <family val="2"/>
      </rPr>
      <t>(3 year rolling average)</t>
    </r>
    <r>
      <rPr>
        <b/>
        <sz val="11"/>
        <color theme="1"/>
        <rFont val="Arial"/>
        <family val="2"/>
      </rPr>
      <t xml:space="preserve"> (KPI 20)</t>
    </r>
  </si>
  <si>
    <r>
      <t xml:space="preserve">Proportion of respondents who gave reasons for feeling unsafe when cycling on the road  (3 year rolling average) </t>
    </r>
    <r>
      <rPr>
        <b/>
        <sz val="11"/>
        <color theme="1"/>
        <rFont val="Arial"/>
        <family val="2"/>
      </rPr>
      <t>(KPI 20)</t>
    </r>
  </si>
  <si>
    <r>
      <t xml:space="preserve">Number of KSIs resulting from collisions involving drivers under the age of 25 </t>
    </r>
    <r>
      <rPr>
        <b/>
        <sz val="11"/>
        <color theme="1"/>
        <rFont val="Arial"/>
        <family val="2"/>
      </rPr>
      <t>(KPI 17)</t>
    </r>
  </si>
  <si>
    <t>Rolling average 2015-2019</t>
  </si>
  <si>
    <t>2015-2019</t>
  </si>
  <si>
    <t>Number of road traffic fatalities in Northern Ireland, 2004-2019</t>
  </si>
  <si>
    <t>Northern Ireland (2004-2019)</t>
  </si>
  <si>
    <t>Number of people seriously injured in road collisions in Northern Ireland, 2004-2019</t>
  </si>
  <si>
    <t>2015-
2019</t>
  </si>
  <si>
    <t>Number of people seriously injured in road collisions in Northern Ireland, 
(5 year rolling average), 2004-2019</t>
  </si>
  <si>
    <t>Number of children (0-15 years) killed or seriously injured (KSIs)
in road traffic collisions, 2004-2019</t>
  </si>
  <si>
    <t>2015- 2019</t>
  </si>
  <si>
    <t>Number of children (0-15 years) killed or seriously injured (KSIs) in road traffic collisions, (5 year rolling average), 2004-2019</t>
  </si>
  <si>
    <t>Rate of road deaths per million population, 2004-2019</t>
  </si>
  <si>
    <t>Rate of road deaths per 100 million vehicle kilometres, 2004-2019</t>
  </si>
  <si>
    <t>Rate of road deaths per 100 million vehicle kilometres
(5 year rolling average), 2004-2019</t>
  </si>
  <si>
    <t>Rate of road deaths per million population
(5 year rolling average), 2004-2019</t>
  </si>
  <si>
    <t>2013-
2017</t>
  </si>
  <si>
    <t>2014-
2018</t>
  </si>
  <si>
    <t>Rate of pedestrian KSIs per 100 million kilometres walked, 2004-2019</t>
  </si>
  <si>
    <t>Rate of pedestrian KSIs per 100 million kilometres walked 
(5 year rolling average), 2004-2019</t>
  </si>
  <si>
    <t>Rate of pedestrian KSIs based on 95% confidence intervals of
100 million kilometres walked, 2004-2019</t>
  </si>
  <si>
    <t>Rate of pedal cyclist KSIs per 100 million kilometres cycled, 2004-2019</t>
  </si>
  <si>
    <t>Rate of pedal cyclist KSIs per 100 million kilometres cycled 
(5 year rolling average), 2004-2019</t>
  </si>
  <si>
    <t>Rate of pedal cyclist KSIs based on 95% confidence intervals of 
100 million kilometres cycled, 2004-2019</t>
  </si>
  <si>
    <t>Rates of pedal cyclist KSIs based on 95% confidence intervals of 
100 million kilometres cycled, ( 5 year rolling average) 2004-2019</t>
  </si>
  <si>
    <t>Rate of motorcyclist KSIs per 100 million motorcycle kilometres, 2004-2019</t>
  </si>
  <si>
    <t>Rate of motorcyclist KSIs per 100 million motorcycle kilometres 
(5 year rolling average), 2004-2019</t>
  </si>
  <si>
    <t>Rate of motorcyclist KSIs based on 95% confidence intervals of 
100 million motorcycle kilometres, 2004-2019</t>
  </si>
  <si>
    <t>Rates of motorcyclist KSIs based on 95% confidence intervals of 
100 million motorcycle kilometres, (5 year rolling average) 2004-2019</t>
  </si>
  <si>
    <t>Rate of road deaths based on 95% confidence intervals of 
100 million vehicle kilometres, 2004-2019</t>
  </si>
  <si>
    <t>Rate of fatal and serious collisions per 100 million vehicle kilometres, 2004-2019</t>
  </si>
  <si>
    <t>Rate of fatal and serious collisions per 100 million vehicle kilometres
(5 year rolling average), 2004-2019</t>
  </si>
  <si>
    <t>Rate of fatal and serious collisions based on 95% confidence intervals of 
100 million vehicle kilometres, 2004-2019</t>
  </si>
  <si>
    <t>2015 - 2019</t>
  </si>
  <si>
    <t>Number of people killed in collisions on rural roads, 2004-2019</t>
  </si>
  <si>
    <t>Number of people killed in collisions on rural roads
(5 year rolling average), 2004-2019</t>
  </si>
  <si>
    <t>Number of children (0-15) killed in collisions on rural roads, 2004-2019</t>
  </si>
  <si>
    <t>Number of children (0-15) killed in collisions on rural roads 
(5 year rolling average), 2004-2019</t>
  </si>
  <si>
    <t>Number of young people (16-24 years) killed or seriously injured (KSIs)
in road traffic collisions, 2004-2019</t>
  </si>
  <si>
    <t>Number of young people (16-24 years) killed or seriously injured (KSIs) in road traffic collisions, (5 year rolling average), 2004-2019</t>
  </si>
  <si>
    <t>Rate of car user KSIs per 100 million kilometres (cars and vans), 2004-2019</t>
  </si>
  <si>
    <t>2019*</t>
  </si>
  <si>
    <t xml:space="preserve">* 2019 figures were calculated using the smallest number of traffic counters to date, and as with the years 2015, 2017 &amp; 2018, some only had partial year's data. See User Guidance for further information. </t>
  </si>
  <si>
    <t>Proportion of vehicles exceeding the speed limit (24 hour), 2010-2019</t>
  </si>
  <si>
    <t>Proportion of vehicles exceeding the speed limit (11pm - 7am), 2010-2019</t>
  </si>
  <si>
    <t>Proportion of vehicles exceeding the speed limit (7am - 11pm), 2010-2019</t>
  </si>
  <si>
    <t>Northern Ireland (2010-2019)</t>
  </si>
  <si>
    <t>Number of KSI casualties resulting from collisions involving a novice driver 
(3 year rolling average), 2008-2019</t>
  </si>
  <si>
    <t>Northern Ireland (2008-2019)</t>
  </si>
  <si>
    <t>2017-2019</t>
  </si>
  <si>
    <t>Number of KSI casualties resulting from collisions where a novice driver 
was deemed responsible (3 year rolling average), 2008-2019</t>
  </si>
  <si>
    <t>2008- 2010</t>
  </si>
  <si>
    <t>2009- 2011</t>
  </si>
  <si>
    <t>2010 -2012</t>
  </si>
  <si>
    <t>2011- 2013</t>
  </si>
  <si>
    <t>2012- 2014</t>
  </si>
  <si>
    <t>2013- 2015</t>
  </si>
  <si>
    <t>2014- 2016</t>
  </si>
  <si>
    <t>2015- 2017</t>
  </si>
  <si>
    <t>2016- 2018</t>
  </si>
  <si>
    <t>2017- 2019</t>
  </si>
  <si>
    <t>Reasons why respondents feel unsafe when cycling on the road, 2016-2018</t>
  </si>
  <si>
    <t>Northern Ireland (2016-2018)</t>
  </si>
  <si>
    <t>Northern Ireland (2012-2018)</t>
  </si>
  <si>
    <t>Reasons why respondents feel unsafe when walking by the road, 2016-2018</t>
  </si>
  <si>
    <t>Rate of people aged over 70 killed or seriously injured in road collisions 
per 100,000 population aged over 70 (5 year rolling average), 2004-2019</t>
  </si>
  <si>
    <t>Number of people killed where alcohol/drugs causation factor was attributed, 2004-2019</t>
  </si>
  <si>
    <t xml:space="preserve">Number of people killed where alcohol/drugs causation factor was attributed 
(5 year rolling average), 2004-2019
</t>
  </si>
  <si>
    <t>Number of car occupants killed who were not wearing a seatbelt, 2004-2019</t>
  </si>
  <si>
    <t>Number of car occupants killed who were not wearing a seatbelt
(5 year rolling average), 2004-2019</t>
  </si>
  <si>
    <t>Number of road traffic fatalities in Northern Ireland, 
(5 year rolling average), 2004-2019</t>
  </si>
  <si>
    <t>Rate of pedestrians killed or seriously injured (KSIs) per 100,000 population in 10 per cent most deprived areas compared with 10 per cent least deprived (Collision SOA), 2004-2019</t>
  </si>
  <si>
    <t>Rate of pedestrians killed or seriously injured (KSIs) per 100,000 population in 10 per cent most deprived areas compared with 10 per cent least deprived (Collision SOA)
(5 year rolling average), 2004-2019</t>
  </si>
  <si>
    <t>Rate of child pedestrians killed or seriously injured per 100,000 population in 10 per cent most deprived areas compared with 10 per cent least deprived (Collision SOA), 2004-2019</t>
  </si>
  <si>
    <t>Rate of child pedestrians killed or seriously injured per 100,000 population in 10 per cent most deprived areas compared with 10 per cent least deprived (Collision SOA) 
(5 year rolling average), 2004-2019</t>
  </si>
  <si>
    <t>Rate of pedestrians killed or seriously injured (KSIs) per 100,000 population in 10 per cent most deprived areas compared with 10 per cent least deprived (Casualty SOA), 2008-2019</t>
  </si>
  <si>
    <t>Rate of pedestrians killed or seriously injured (KSIs) per 100,000 population in 10 per cent most deprived areas compared with 10 per cent least deprived (Casualty SOA)
(5 year rolling average), 2008-2019</t>
  </si>
  <si>
    <t>Rate of child pedestrians killed or seriously injured per 100,000 population in 10 per cent most deprived areas compared with 10 per cent least deprived (Casualty SOA), 2008-2019</t>
  </si>
  <si>
    <t>Rate of child pedestrians killed or seriously injured per 100,000 population in 10 per cent most deprived areas compared with 10 per cent least deprived (Casualty SOA)
(5 year rolling average), 2008-2019</t>
  </si>
  <si>
    <t>Number of KSIs resulting from collisions involving drivers under the age of 25, 2004-2019</t>
  </si>
  <si>
    <t>Number of KSIs resulting from collisions involving drivers under the age of 25
(5 year rolling average), 2004-2019</t>
  </si>
  <si>
    <t>Rolling average 2017-2019</t>
  </si>
  <si>
    <t>é</t>
  </si>
  <si>
    <t>Rate of car user KSIs per 100 million kilometres (cars and vans)
(5 year rolling average), 2004-2019</t>
  </si>
  <si>
    <t>Rate of car user KSIs based on 95% confidence intervals of 
100 million kilometres (cars and vans), 2004-2019</t>
  </si>
  <si>
    <t>Rate of people aged over 70 killed or seriously injured in road collisions 
per 100,000 population aged over 70, 2004-2019</t>
  </si>
  <si>
    <r>
      <t>2016-2018</t>
    </r>
    <r>
      <rPr>
        <vertAlign val="superscript"/>
        <sz val="11"/>
        <rFont val="Arial"/>
        <family val="2"/>
      </rPr>
      <t>r</t>
    </r>
  </si>
  <si>
    <r>
      <t>2019 Percentage (%) change from Baseline</t>
    </r>
    <r>
      <rPr>
        <vertAlign val="superscript"/>
        <sz val="11"/>
        <color theme="1"/>
        <rFont val="Arial"/>
        <family val="2"/>
      </rPr>
      <t xml:space="preserve">2 </t>
    </r>
  </si>
  <si>
    <r>
      <t>2016-2018 Percentage (%) change from Baseline</t>
    </r>
    <r>
      <rPr>
        <vertAlign val="superscript"/>
        <sz val="11"/>
        <color theme="1"/>
        <rFont val="Arial"/>
        <family val="2"/>
      </rPr>
      <t xml:space="preserve">2 </t>
    </r>
  </si>
  <si>
    <r>
      <rPr>
        <vertAlign val="superscript"/>
        <sz val="10"/>
        <rFont val="Arial"/>
        <family val="2"/>
      </rPr>
      <t>r</t>
    </r>
    <r>
      <rPr>
        <sz val="9"/>
        <rFont val="Arial"/>
        <family val="2"/>
      </rPr>
      <t xml:space="preserve"> Please note the 2016-2018 figures have been revised slightly as the matching process was refined 
and more data became available.</t>
    </r>
  </si>
  <si>
    <t>This statistics release is the ninth of an annual series which will continue to be produced each September over the lifetime of the Northern Ireland Road Safety Strategy to 2020.  
As the strategy progresses KPIs will continue to be reviewed as it may be the case that some are not as reliable as previously envisaged or do not report the data in a meaningful way for assisting and improving road safety.  Users will be informed of any changes to monitoring through this publication.  
All the differences which have been highlighted in the commentary within this report have been tested for statistical significance (p &lt; 0.05). This means that there is at least a 95% probability that there is a genuine difference between results and the difference is not simply explained by random chance or sample error. Where the term ‘similar’, ‘no real difference’, ‘no real change’ or ‘around the same’ has been used when comparing results, it means that there is no significant difference between the results being compared.</t>
  </si>
  <si>
    <t>[https://code.statisticsauthority.gov.uk/]</t>
  </si>
  <si>
    <t>https://uksa.statisticsauthority.gov.uk/publication/official-statistics-performance-measurement-and-targets/</t>
  </si>
  <si>
    <t>Details of the main definitions used can be found in the Glossary at Appendix 3.
The PSNI road traffic collision statistics are not based on a sample survey and are not, therefore, subject to sampling error. However, their main limitation is the extent to which they represent the true level of collisions and casualties, resulting in injury, that occur in Northern Ireland.  More background on this can be found in the PSNI user guide (link above).
Whilst not perfect, police data on road traffic collisions remains the most detailed, complete and reliable single source of information on road traffic casualties, particularly for monitoring trends over time. Users, however, should still exercise caution when interpreting changes in trends based on small numbers of casualties.
PSNI data required to report on the novice driver indicator is reliant on the accurate recording and inputting the driving licence number on the collisions vehicle file. To the extent that this is not done, we effectively end up with a sample of vehicle records (around 71 per cent in the current analysis period of 2008-2019) although this is tested to ensure that there is no systematic bias with respect to excluded cases.</t>
  </si>
  <si>
    <t>The Collision Report Form (CRF) used by PSNI is based upon the Stats19 so we are liaising closely with PSNI colleagues to ensure we are aware of the progress of this review, any potential impact of this review on the data used in this report and to ensure users are aware of any such impacts.</t>
  </si>
  <si>
    <t xml:space="preserve">https://www.gov.uk/government/publications/committees-and-user-groups-on-transport-statistics/the-transport-statistics-user-group). </t>
  </si>
  <si>
    <r>
      <rPr>
        <i/>
        <sz val="12"/>
        <color theme="1"/>
        <rFont val="Arial"/>
        <family val="2"/>
      </rPr>
      <t>Great Britain Stats19 System Review</t>
    </r>
    <r>
      <rPr>
        <sz val="12"/>
        <color theme="1"/>
        <rFont val="Arial"/>
        <family val="2"/>
      </rPr>
      <t xml:space="preserve">
In Great Britain, road accident data is collected from relevant police forces through the Stats19 collection system. As with any collection system, Stats19 needs to be periodically reviewed to keep up with changes in technology, to make improvements to completeness and accuracy, and to reduce the reporting burden.
Stats19 is currently under review, having previously been reviewed in 2008. This process is overseen by the Standing Committee on Road Accident Statistics (SCRAS) </t>
    </r>
  </si>
  <si>
    <t xml:space="preserve">The review will run through 2020, having been delayed due to Covid-19, before making recommendations on modifications to the data collection which will then be consulted on. </t>
  </si>
  <si>
    <r>
      <t xml:space="preserve">The TSNI is conducted, and the data validated, by NISRA Central Survey Unit (CSU), the leading social research organisation in Northern Ireland. The data is then passed to NISRA Statisticians working in DfI, who analyse it and produce the TSNI publications.
The sample size in the Travel Survey for Northern Ireland is relatively small; therefore three years of data need to be combined to ensure data are sufficiently robust.  
</t>
    </r>
    <r>
      <rPr>
        <i/>
        <sz val="12"/>
        <color theme="1"/>
        <rFont val="Arial"/>
        <family val="2"/>
      </rPr>
      <t xml:space="preserve">Please note that the Travel Survey for Northern Ireland Headline Report 2017-2019 is currently scheduled for winter 2020 following a delay in the production and supply of the TSNI databases related to the COVID-19 situation. Therefore 2016-2018 is the latest TSNI data currently available.
</t>
    </r>
    <r>
      <rPr>
        <sz val="12"/>
        <color theme="1"/>
        <rFont val="Arial"/>
        <family val="2"/>
      </rPr>
      <t xml:space="preserve">
Please see link below to the most recent data from the TSNI and related user guidance.</t>
    </r>
  </si>
  <si>
    <t>Table C: Average miles travelled per person per year by mode, 2002-2018</t>
  </si>
  <si>
    <t xml:space="preserve">Data used to report compliance with road speed is captured from road traffic counters placed throughout the Northern Ireland road network.  Prior to 2016, Transport NI Cloud Traffic Data were extracted from around 130 permanent 24 hour counters where speed data were available. There were approximately 110 of these counters which had valid data and were used to produce the indicator results. In 2016, speed data were available from a greater number of counters (228), however in many cases, only a partial year existed.  Results were generated using the 154 counters which provided valid data.  
Following this, a large number of traffic counters were deactivated, while a small number of new counters were activated mid-year, meaning there were a much smaller number of counters available for analysis both in 2017 (76), 2018 (70) and 2019 (62). One counter provided in 2019 only had a partial year of data, but as with previous years which followed guidance from Transport NI, and wide ranging consistency checking by ASRB to ensure this did not affect indicator quality, partial year’s data were deemed fit for purpose. 
The 62 counters in 2019 were the fewest available to date. Proportionally speaking, there are now a greater number of counters on built up roads (32% in 2019, 19% in 2015), and fewer on single and double carriageways (45% in 2019, 67% in 2015) – however, this is more in line with the kilometres travelled on each road type. In 2012-2014 (the last years of available data), 35% of kilometres travelled were on built-up roads and 57% were on rural roads. For this reason, the estimates included in this report for 2017 are deemed fit for purpose; however, it is advisable to use caution when making comparisons with other years. See Indicator Guidance Booklet:
</t>
  </si>
  <si>
    <t>https://www.infrastructure-ni.gov.uk/sites/default/files/publications/infrastructure/2019-traffic-and-travel-information-report.pdf</t>
  </si>
  <si>
    <r>
      <t xml:space="preserve">For this reason, and despite no objections to the new indicators being raised in the consultation, it was felt that it could be misleading to present alternative casualty risk indicators that did not make some attempt to capture distance travelled. Work was also taken forward to attempt to reduce the uncertainty around the indicators by pooling more years of Travel Survey data and hence increasing the effective sample size. Whilst this did not prove to be a very successful strategy in terms of markedly reducing the confidence intervals associated with individual KSI rates, it did reveal that more recent large changes that were reported in distance travelled for both cyclists and motorcyclists since the baseline period were, in fact, statistically significant. These significant results were obtained by pooling 5 years worth of travel survey data which is the same time period for construction of the baseline indicators. 
This is an important finding as it means that we can then be confident that any change in a KSI rate which is based on a statistically significant change in distance travelled (from the baseline period), </t>
    </r>
    <r>
      <rPr>
        <b/>
        <sz val="12"/>
        <color theme="1"/>
        <rFont val="Arial"/>
        <family val="2"/>
      </rPr>
      <t>is a real change</t>
    </r>
    <r>
      <rPr>
        <sz val="12"/>
        <color theme="1"/>
        <rFont val="Arial"/>
        <family val="2"/>
      </rPr>
      <t xml:space="preserve">. This is true, even if the resultant KSI rate itself has not itself experienced much movement. For example, a proportionally large reduction in KSI numbers could be offset by a similarly large (but real) reduction in distance travelled resulting in only a small change in the overall KSI rate. </t>
    </r>
  </si>
  <si>
    <t>https://www.transport.gov.scot/publication/key-reported-road-casualties-scotland-2019/.</t>
  </si>
  <si>
    <t>https://www.transport.gov.scot/media/48121/sct07208424681.xls</t>
  </si>
  <si>
    <t>https://www.transport.gov.scot/publication/scottish-transport-statistics-no-38-2019-edition/</t>
  </si>
  <si>
    <t>The latest National Statistics produced by the Welsh Government were released on 14 July 2020 and can be accessed via the following link:</t>
  </si>
  <si>
    <t>https://www.itf-oecd.org/road-safety-annual-report-2019</t>
  </si>
  <si>
    <t>https://etsc.eu/14th-annual-road-safety-performance-index-pin-report/</t>
  </si>
  <si>
    <t xml:space="preserve">* Note that 2016-2018 miles travelled was used to approximate rates for 2019 and 2015-2019 for Tables 5 to 11 due to a delay in the production and supply of TSNI databases this year.
</t>
  </si>
  <si>
    <t>The European Transport Safety Council (ETSC) published a report Ranking EU Progress on Road Safety in June 2020.  It can be accessed via: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</si>
</sst>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0.0"/>
    <numFmt numFmtId="166" formatCode="\(##0\);\(\-##0\);&quot;-&quot;"/>
    <numFmt numFmtId="167" formatCode="\(##0.0\);\(\-##0.0\);&quot;-&quot;"/>
    <numFmt numFmtId="168" formatCode="_-* #,##0_-;\-* #,##0_-;_-* &quot;-&quot;??_-;_-@_-"/>
    <numFmt numFmtId="169" formatCode="0.000%"/>
    <numFmt numFmtId="170" formatCode="0.0%"/>
    <numFmt numFmtId="171" formatCode="&quot; &quot;#,##0.00&quot; &quot;;&quot; (&quot;#,##0.00&quot;)&quot;;&quot; -&quot;00&quot; &quot;;&quot; &quot;@&quot; &quot;"/>
    <numFmt numFmtId="172" formatCode="&quot; &quot;#,##0.00&quot; &quot;;&quot;-&quot;#,##0.00&quot; &quot;;&quot; -&quot;00&quot; &quot;;&quot; &quot;@&quot; &quot;"/>
    <numFmt numFmtId="173" formatCode="#,##0.0"/>
    <numFmt numFmtId="174" formatCode="_(* #,##0.0_);_(* \(#,##0.0\);_(* &quot;-&quot;??_);_(@_)"/>
  </numFmts>
  <fonts count="102" x14ac:knownFonts="1">
    <font>
      <sz val="11"/>
      <color theme="1"/>
      <name val="Calibri"/>
      <family val="2"/>
      <scheme val="minor"/>
    </font>
    <font>
      <u/>
      <sz val="10"/>
      <color indexed="12"/>
      <name val="Arial"/>
      <family val="2"/>
    </font>
    <font>
      <sz val="10"/>
      <name val="Arial"/>
      <family val="2"/>
    </font>
    <font>
      <sz val="11"/>
      <color indexed="8"/>
      <name val="Arial"/>
      <family val="2"/>
    </font>
    <font>
      <sz val="11"/>
      <name val="Arial"/>
      <family val="2"/>
    </font>
    <font>
      <b/>
      <sz val="11"/>
      <name val="Arial"/>
      <family val="2"/>
    </font>
    <font>
      <vertAlign val="superscript"/>
      <sz val="11"/>
      <name val="Arial"/>
      <family val="2"/>
    </font>
    <font>
      <b/>
      <i/>
      <sz val="11"/>
      <name val="Arial"/>
      <family val="2"/>
    </font>
    <font>
      <sz val="12"/>
      <name val="Arial"/>
      <family val="2"/>
    </font>
    <font>
      <b/>
      <u/>
      <sz val="12"/>
      <name val="Arial"/>
      <family val="2"/>
    </font>
    <font>
      <u/>
      <sz val="12"/>
      <color indexed="12"/>
      <name val="Arial"/>
      <family val="2"/>
    </font>
    <font>
      <u/>
      <sz val="11"/>
      <name val="Arial"/>
      <family val="2"/>
    </font>
    <font>
      <u/>
      <vertAlign val="superscript"/>
      <sz val="11"/>
      <name val="Arial"/>
      <family val="2"/>
    </font>
    <font>
      <u/>
      <sz val="11"/>
      <color indexed="12"/>
      <name val="Arial"/>
      <family val="2"/>
    </font>
    <font>
      <u/>
      <sz val="12"/>
      <name val="Arial"/>
      <family val="2"/>
    </font>
    <font>
      <i/>
      <sz val="11"/>
      <name val="Arial"/>
      <family val="2"/>
    </font>
    <font>
      <sz val="11"/>
      <color theme="1"/>
      <name val="Calibri"/>
      <family val="2"/>
      <scheme val="minor"/>
    </font>
    <font>
      <sz val="11"/>
      <color theme="1"/>
      <name val="Arial"/>
      <family val="2"/>
    </font>
    <font>
      <b/>
      <sz val="11"/>
      <color theme="1"/>
      <name val="Arial"/>
      <family val="2"/>
    </font>
    <font>
      <sz val="12"/>
      <color theme="1"/>
      <name val="Arial"/>
      <family val="2"/>
    </font>
    <font>
      <u/>
      <sz val="12"/>
      <color rgb="FF0070C0"/>
      <name val="Arial"/>
      <family val="2"/>
    </font>
    <font>
      <b/>
      <sz val="12"/>
      <color rgb="FF003366"/>
      <name val="Arial"/>
      <family val="2"/>
    </font>
    <font>
      <sz val="12"/>
      <color rgb="FF000000"/>
      <name val="Arial"/>
      <family val="2"/>
    </font>
    <font>
      <i/>
      <u/>
      <sz val="12"/>
      <color theme="1"/>
      <name val="Arial"/>
      <family val="2"/>
    </font>
    <font>
      <b/>
      <sz val="12"/>
      <color rgb="FF000000"/>
      <name val="Arial"/>
      <family val="2"/>
    </font>
    <font>
      <sz val="11"/>
      <color rgb="FF000000"/>
      <name val="Arial"/>
      <family val="2"/>
    </font>
    <font>
      <b/>
      <sz val="14"/>
      <color rgb="FF003366"/>
      <name val="Arial"/>
      <family val="2"/>
    </font>
    <font>
      <vertAlign val="superscript"/>
      <sz val="11"/>
      <color theme="1"/>
      <name val="Arial"/>
      <family val="2"/>
    </font>
    <font>
      <b/>
      <sz val="12"/>
      <name val="Arial"/>
      <family val="2"/>
    </font>
    <font>
      <b/>
      <i/>
      <sz val="11"/>
      <color theme="1"/>
      <name val="Arial"/>
      <family val="2"/>
    </font>
    <font>
      <i/>
      <sz val="10"/>
      <color theme="1"/>
      <name val="Arial"/>
      <family val="2"/>
    </font>
    <font>
      <i/>
      <sz val="11"/>
      <color rgb="FF000000"/>
      <name val="Arial"/>
      <family val="2"/>
    </font>
    <font>
      <sz val="9"/>
      <color rgb="FF000000"/>
      <name val="Arial"/>
      <family val="2"/>
    </font>
    <font>
      <i/>
      <sz val="11"/>
      <color theme="1"/>
      <name val="Arial"/>
      <family val="2"/>
    </font>
    <font>
      <i/>
      <sz val="10"/>
      <name val="Arial"/>
      <family val="2"/>
    </font>
    <font>
      <sz val="10"/>
      <name val="Arial"/>
      <family val="2"/>
    </font>
    <font>
      <vertAlign val="superscript"/>
      <sz val="9"/>
      <name val="Arial"/>
      <family val="2"/>
    </font>
    <font>
      <sz val="9"/>
      <name val="Arial"/>
      <family val="2"/>
    </font>
    <font>
      <sz val="9"/>
      <color theme="1"/>
      <name val="Arial"/>
      <family val="2"/>
    </font>
    <font>
      <i/>
      <sz val="9"/>
      <color theme="1"/>
      <name val="Arial"/>
      <family val="2"/>
    </font>
    <font>
      <b/>
      <i/>
      <sz val="9"/>
      <color theme="1"/>
      <name val="Arial"/>
      <family val="2"/>
    </font>
    <font>
      <vertAlign val="superscript"/>
      <sz val="9"/>
      <color theme="1"/>
      <name val="Arial"/>
      <family val="2"/>
    </font>
    <font>
      <sz val="9"/>
      <color indexed="8"/>
      <name val="Arial"/>
      <family val="2"/>
    </font>
    <font>
      <vertAlign val="superscript"/>
      <sz val="9"/>
      <color indexed="8"/>
      <name val="Arial"/>
      <family val="2"/>
    </font>
    <font>
      <i/>
      <sz val="9"/>
      <name val="Arial"/>
      <family val="2"/>
    </font>
    <font>
      <sz val="11"/>
      <color theme="0"/>
      <name val="Arial"/>
      <family val="2"/>
    </font>
    <font>
      <b/>
      <vertAlign val="superscript"/>
      <sz val="10"/>
      <color theme="1"/>
      <name val="Arial"/>
      <family val="2"/>
    </font>
    <font>
      <b/>
      <sz val="11"/>
      <color theme="0"/>
      <name val="Arial"/>
      <family val="2"/>
    </font>
    <font>
      <sz val="14"/>
      <color theme="1"/>
      <name val="Wingdings"/>
      <charset val="2"/>
    </font>
    <font>
      <sz val="14"/>
      <color rgb="FF92D050"/>
      <name val="Wingdings"/>
      <charset val="2"/>
    </font>
    <font>
      <sz val="14"/>
      <color rgb="FFFF0000"/>
      <name val="Wingdings"/>
      <charset val="2"/>
    </font>
    <font>
      <sz val="11"/>
      <color rgb="FF000000"/>
      <name val="Calibri"/>
      <family val="2"/>
    </font>
    <font>
      <sz val="11"/>
      <color rgb="FFFF0000"/>
      <name val="Calibri"/>
      <family val="2"/>
    </font>
    <font>
      <sz val="11"/>
      <color rgb="FF78B832"/>
      <name val="Calibri"/>
      <family val="2"/>
    </font>
    <font>
      <sz val="11"/>
      <color rgb="FFFAA906"/>
      <name val="Calibri"/>
      <family val="2"/>
    </font>
    <font>
      <u/>
      <sz val="10"/>
      <color rgb="FF0000FF"/>
      <name val="Arial"/>
      <family val="2"/>
    </font>
    <font>
      <sz val="8"/>
      <name val="Courier"/>
      <family val="3"/>
    </font>
    <font>
      <sz val="10"/>
      <color rgb="FF000000"/>
      <name val="Arial"/>
      <family val="2"/>
    </font>
    <font>
      <u/>
      <sz val="12"/>
      <color rgb="FF000000"/>
      <name val="Arial"/>
      <family val="2"/>
    </font>
    <font>
      <sz val="12"/>
      <color rgb="FF333333"/>
      <name val="Arial"/>
      <family val="2"/>
    </font>
    <font>
      <u/>
      <sz val="9"/>
      <name val="Arial"/>
      <family val="2"/>
    </font>
    <font>
      <shadow/>
      <sz val="28"/>
      <color rgb="FFF8F200"/>
      <name val="Wingdings 3"/>
      <family val="1"/>
      <charset val="2"/>
    </font>
    <font>
      <sz val="28"/>
      <color rgb="FFF8F200"/>
      <name val="Wingdings 3"/>
      <family val="1"/>
      <charset val="2"/>
    </font>
    <font>
      <shadow/>
      <sz val="9"/>
      <color theme="1"/>
      <name val="Arial"/>
      <family val="2"/>
    </font>
    <font>
      <sz val="8"/>
      <color rgb="FF000000"/>
      <name val="Courier"/>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2"/>
      <color theme="1"/>
      <name val="Arial"/>
      <family val="2"/>
    </font>
    <font>
      <sz val="12"/>
      <color theme="1"/>
      <name val="Calibri"/>
      <family val="2"/>
      <scheme val="minor"/>
    </font>
    <font>
      <i/>
      <sz val="11"/>
      <color theme="0"/>
      <name val="Arial"/>
      <family val="2"/>
    </font>
    <font>
      <sz val="12"/>
      <color rgb="FF333333"/>
      <name val="Calibri"/>
      <family val="2"/>
      <scheme val="minor"/>
    </font>
    <font>
      <sz val="28"/>
      <color rgb="FFF8D818"/>
      <name val="Wingdings 3"/>
      <family val="1"/>
      <charset val="2"/>
    </font>
    <font>
      <b/>
      <sz val="12"/>
      <color rgb="FF1F497D"/>
      <name val="Arial"/>
      <family val="2"/>
    </font>
    <font>
      <i/>
      <sz val="12"/>
      <color rgb="FF000000"/>
      <name val="Arial"/>
      <family val="2"/>
    </font>
    <font>
      <sz val="12"/>
      <color rgb="FF003366"/>
      <name val="Arial"/>
      <family val="2"/>
    </font>
    <font>
      <sz val="12"/>
      <name val="Arial"/>
      <family val="2"/>
    </font>
    <font>
      <u/>
      <sz val="10.45"/>
      <color indexed="12"/>
      <name val="Arial"/>
      <family val="2"/>
    </font>
    <font>
      <u/>
      <sz val="12"/>
      <color theme="10"/>
      <name val="Arial"/>
      <family val="2"/>
    </font>
    <font>
      <u/>
      <sz val="10"/>
      <color theme="10"/>
      <name val="Arial"/>
      <family val="2"/>
    </font>
    <font>
      <i/>
      <sz val="12"/>
      <color theme="1"/>
      <name val="Arial"/>
      <family val="2"/>
    </font>
    <font>
      <sz val="12"/>
      <color theme="1"/>
      <name val="Times New Roman"/>
      <family val="1"/>
    </font>
    <font>
      <sz val="12"/>
      <color rgb="FF0000FF"/>
      <name val="Arial"/>
      <family val="2"/>
    </font>
    <font>
      <sz val="10"/>
      <color theme="1"/>
      <name val="Arial"/>
      <family val="2"/>
    </font>
    <font>
      <b/>
      <vertAlign val="superscript"/>
      <sz val="11"/>
      <name val="Arial"/>
      <family val="2"/>
    </font>
    <font>
      <sz val="14"/>
      <color rgb="FFFFFF00"/>
      <name val="Wingdings"/>
      <charset val="2"/>
    </font>
    <font>
      <sz val="8"/>
      <color theme="0"/>
      <name val="Arial"/>
      <family val="2"/>
    </font>
    <font>
      <vertAlign val="superscript"/>
      <sz val="10"/>
      <name val="Arial"/>
      <family val="2"/>
    </font>
    <font>
      <b/>
      <sz val="12"/>
      <color theme="1"/>
      <name val="Arial"/>
      <family val="2"/>
    </font>
  </fonts>
  <fills count="4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theme="1" tint="4.9989318521683403E-2"/>
        <bgColor indexed="64"/>
      </patternFill>
    </fill>
    <fill>
      <patternFill patternType="solid">
        <fgColor theme="1"/>
        <bgColor indexed="64"/>
      </patternFill>
    </fill>
    <fill>
      <patternFill patternType="solid">
        <fgColor rgb="FFD8D8D8"/>
        <bgColor rgb="FFD8D8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0" tint="-0.14996795556505021"/>
        <bgColor indexed="64"/>
      </patternFill>
    </fill>
  </fills>
  <borders count="29">
    <border>
      <left/>
      <right/>
      <top/>
      <bottom/>
      <diagonal/>
    </border>
    <border>
      <left/>
      <right/>
      <top style="medium">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style="medium">
        <color indexed="64"/>
      </top>
      <bottom/>
      <diagonal/>
    </border>
    <border>
      <left/>
      <right/>
      <top/>
      <bottom style="medium">
        <color auto="1"/>
      </bottom>
      <diagonal/>
    </border>
    <border>
      <left style="thin">
        <color indexed="64"/>
      </left>
      <right/>
      <top style="medium">
        <color indexed="64"/>
      </top>
      <bottom/>
      <diagonal/>
    </border>
    <border>
      <left style="thin">
        <color indexed="64"/>
      </left>
      <right/>
      <top/>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s>
  <cellStyleXfs count="170">
    <xf numFmtId="0" fontId="0" fillId="0" borderId="0"/>
    <xf numFmtId="164" fontId="16"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9" fontId="16" fillId="0" borderId="0" applyFont="0" applyFill="0" applyBorder="0" applyAlignment="0" applyProtection="0"/>
    <xf numFmtId="0" fontId="2" fillId="0" borderId="0"/>
    <xf numFmtId="0" fontId="35" fillId="0" borderId="0"/>
    <xf numFmtId="0" fontId="8" fillId="0" borderId="0"/>
    <xf numFmtId="0" fontId="8" fillId="0" borderId="0"/>
    <xf numFmtId="0" fontId="51" fillId="0" borderId="0"/>
    <xf numFmtId="0" fontId="52"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164" fontId="16" fillId="0" borderId="0" applyFont="0" applyFill="0" applyBorder="0" applyAlignment="0" applyProtection="0"/>
    <xf numFmtId="171" fontId="51" fillId="0" borderId="0" applyFont="0" applyFill="0" applyBorder="0" applyAlignment="0" applyProtection="0"/>
    <xf numFmtId="0" fontId="51" fillId="0" borderId="0" applyNumberFormat="0" applyFont="0" applyFill="0" applyBorder="0" applyAlignment="0" applyProtection="0"/>
    <xf numFmtId="0" fontId="1" fillId="0" borderId="0" applyNumberFormat="0" applyFill="0" applyBorder="0" applyAlignment="0" applyProtection="0">
      <alignment vertical="top"/>
      <protection locked="0"/>
    </xf>
    <xf numFmtId="0" fontId="55" fillId="0" borderId="0" applyNumberFormat="0" applyFill="0" applyBorder="0" applyAlignment="0" applyProtection="0"/>
    <xf numFmtId="0" fontId="22" fillId="0" borderId="0" applyNumberFormat="0" applyBorder="0" applyProtection="0"/>
    <xf numFmtId="0" fontId="56" fillId="0" borderId="0"/>
    <xf numFmtId="0" fontId="8" fillId="0" borderId="0"/>
    <xf numFmtId="0" fontId="22" fillId="0" borderId="0" applyNumberFormat="0" applyBorder="0" applyProtection="0"/>
    <xf numFmtId="0" fontId="56" fillId="0" borderId="0"/>
    <xf numFmtId="0" fontId="8" fillId="0" borderId="0"/>
    <xf numFmtId="0" fontId="57" fillId="0" borderId="0" applyNumberFormat="0" applyBorder="0" applyProtection="0"/>
    <xf numFmtId="9" fontId="51" fillId="0" borderId="0" applyFont="0" applyFill="0" applyBorder="0" applyAlignment="0" applyProtection="0"/>
    <xf numFmtId="0" fontId="55" fillId="0" borderId="0" applyNumberFormat="0" applyFill="0" applyBorder="0" applyAlignment="0" applyProtection="0">
      <alignment vertical="top"/>
      <protection locked="0"/>
    </xf>
    <xf numFmtId="0" fontId="2" fillId="0" borderId="0"/>
    <xf numFmtId="0" fontId="2" fillId="0" borderId="0"/>
    <xf numFmtId="0" fontId="16" fillId="0" borderId="0"/>
    <xf numFmtId="0" fontId="16" fillId="0" borderId="0"/>
    <xf numFmtId="0" fontId="16" fillId="0" borderId="0"/>
    <xf numFmtId="0" fontId="16" fillId="0" borderId="0"/>
    <xf numFmtId="0" fontId="2" fillId="0" borderId="0"/>
    <xf numFmtId="43" fontId="2" fillId="0" borderId="0" applyFont="0" applyFill="0" applyBorder="0" applyAlignment="0" applyProtection="0"/>
    <xf numFmtId="0" fontId="2" fillId="0" borderId="0"/>
    <xf numFmtId="0" fontId="1" fillId="0" borderId="0" applyNumberFormat="0" applyFill="0" applyBorder="0" applyAlignment="0" applyProtection="0">
      <alignment vertical="top"/>
      <protection locked="0"/>
    </xf>
    <xf numFmtId="0" fontId="57" fillId="0" borderId="0" applyNumberFormat="0" applyFont="0" applyBorder="0" applyProtection="0"/>
    <xf numFmtId="0" fontId="22" fillId="0" borderId="0" applyNumberFormat="0" applyBorder="0" applyProtection="0"/>
    <xf numFmtId="171" fontId="51" fillId="0" borderId="0" applyFont="0" applyFill="0" applyBorder="0" applyAlignment="0" applyProtection="0"/>
    <xf numFmtId="172" fontId="51"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7" fillId="0" borderId="0" applyNumberFormat="0" applyBorder="0" applyProtection="0"/>
    <xf numFmtId="0" fontId="51" fillId="0" borderId="0" applyNumberFormat="0" applyFont="0" applyBorder="0" applyProtection="0"/>
    <xf numFmtId="0" fontId="64" fillId="0" borderId="0" applyNumberFormat="0" applyBorder="0" applyProtection="0"/>
    <xf numFmtId="0" fontId="22" fillId="0" borderId="0" applyNumberFormat="0" applyBorder="0" applyProtection="0"/>
    <xf numFmtId="0" fontId="51" fillId="0" borderId="0" applyNumberFormat="0" applyFont="0" applyBorder="0" applyProtection="0"/>
    <xf numFmtId="0" fontId="51" fillId="0" borderId="0" applyNumberFormat="0" applyFont="0" applyBorder="0" applyProtection="0"/>
    <xf numFmtId="0" fontId="64" fillId="0" borderId="0" applyNumberFormat="0" applyBorder="0" applyProtection="0"/>
    <xf numFmtId="0" fontId="22" fillId="0" borderId="0" applyNumberFormat="0" applyBorder="0" applyProtection="0"/>
    <xf numFmtId="0" fontId="51" fillId="0" borderId="0" applyNumberFormat="0" applyFont="0" applyBorder="0" applyProtection="0"/>
    <xf numFmtId="0" fontId="57" fillId="0" borderId="0" applyNumberFormat="0" applyBorder="0" applyProtection="0"/>
    <xf numFmtId="0" fontId="57" fillId="0" borderId="0" applyNumberFormat="0" applyBorder="0" applyProtection="0"/>
    <xf numFmtId="0" fontId="51" fillId="0" borderId="0" applyNumberFormat="0" applyBorder="0" applyProtection="0"/>
    <xf numFmtId="0" fontId="57" fillId="0" borderId="0" applyNumberFormat="0" applyBorder="0" applyProtection="0"/>
    <xf numFmtId="0" fontId="51" fillId="0" borderId="0" applyNumberFormat="0" applyFont="0" applyBorder="0" applyProtection="0"/>
    <xf numFmtId="0" fontId="16" fillId="0" borderId="0"/>
    <xf numFmtId="164" fontId="16" fillId="0" borderId="0" applyFont="0" applyFill="0" applyBorder="0" applyAlignment="0" applyProtection="0"/>
    <xf numFmtId="0" fontId="1" fillId="0" borderId="0" applyNumberFormat="0" applyFill="0" applyBorder="0" applyAlignment="0" applyProtection="0">
      <alignment vertical="top"/>
      <protection locked="0"/>
    </xf>
    <xf numFmtId="9" fontId="16" fillId="0" borderId="0" applyFont="0" applyFill="0" applyBorder="0" applyAlignment="0" applyProtection="0"/>
    <xf numFmtId="0" fontId="2" fillId="0" borderId="0"/>
    <xf numFmtId="0" fontId="8" fillId="0" borderId="0"/>
    <xf numFmtId="0" fontId="8" fillId="0" borderId="0"/>
    <xf numFmtId="0" fontId="51" fillId="0" borderId="0"/>
    <xf numFmtId="164" fontId="16" fillId="0" borderId="0" applyFont="0" applyFill="0" applyBorder="0" applyAlignment="0" applyProtection="0"/>
    <xf numFmtId="0" fontId="1" fillId="0" borderId="0" applyNumberFormat="0" applyFill="0" applyBorder="0" applyAlignment="0" applyProtection="0">
      <alignment vertical="top"/>
      <protection locked="0"/>
    </xf>
    <xf numFmtId="0" fontId="56" fillId="0" borderId="0"/>
    <xf numFmtId="0" fontId="8" fillId="0" borderId="0"/>
    <xf numFmtId="0" fontId="56" fillId="0" borderId="0"/>
    <xf numFmtId="0" fontId="8" fillId="0" borderId="0"/>
    <xf numFmtId="0" fontId="55" fillId="0" borderId="0" applyNumberFormat="0" applyFill="0" applyBorder="0" applyAlignment="0" applyProtection="0">
      <alignment vertical="top"/>
      <protection locked="0"/>
    </xf>
    <xf numFmtId="0" fontId="2" fillId="0" borderId="0"/>
    <xf numFmtId="0" fontId="2" fillId="0" borderId="0"/>
    <xf numFmtId="0" fontId="16" fillId="0" borderId="0"/>
    <xf numFmtId="0" fontId="16" fillId="0" borderId="0"/>
    <xf numFmtId="0" fontId="16" fillId="0" borderId="0"/>
    <xf numFmtId="0" fontId="16" fillId="0" borderId="0"/>
    <xf numFmtId="0" fontId="2" fillId="0" borderId="0"/>
    <xf numFmtId="43" fontId="2" fillId="0" borderId="0" applyFont="0" applyFill="0" applyBorder="0" applyAlignment="0" applyProtection="0"/>
    <xf numFmtId="0" fontId="2" fillId="0" borderId="0"/>
    <xf numFmtId="0" fontId="1" fillId="0" borderId="0" applyNumberFormat="0" applyFill="0" applyBorder="0" applyAlignment="0" applyProtection="0">
      <alignment vertical="top"/>
      <protection locked="0"/>
    </xf>
    <xf numFmtId="0" fontId="57" fillId="0" borderId="0" applyNumberFormat="0" applyFont="0" applyBorder="0" applyProtection="0"/>
    <xf numFmtId="0" fontId="65" fillId="0" borderId="0" applyNumberFormat="0" applyFill="0" applyBorder="0" applyAlignment="0" applyProtection="0"/>
    <xf numFmtId="0" fontId="66" fillId="0" borderId="17" applyNumberFormat="0" applyFill="0" applyAlignment="0" applyProtection="0"/>
    <xf numFmtId="0" fontId="67" fillId="0" borderId="18" applyNumberFormat="0" applyFill="0" applyAlignment="0" applyProtection="0"/>
    <xf numFmtId="0" fontId="68" fillId="0" borderId="19" applyNumberFormat="0" applyFill="0" applyAlignment="0" applyProtection="0"/>
    <xf numFmtId="0" fontId="68" fillId="0" borderId="0" applyNumberFormat="0" applyFill="0" applyBorder="0" applyAlignment="0" applyProtection="0"/>
    <xf numFmtId="0" fontId="69" fillId="9" borderId="0" applyNumberFormat="0" applyBorder="0" applyAlignment="0" applyProtection="0"/>
    <xf numFmtId="0" fontId="70" fillId="10" borderId="0" applyNumberFormat="0" applyBorder="0" applyAlignment="0" applyProtection="0"/>
    <xf numFmtId="0" fontId="71" fillId="11" borderId="0" applyNumberFormat="0" applyBorder="0" applyAlignment="0" applyProtection="0"/>
    <xf numFmtId="0" fontId="72" fillId="12" borderId="20" applyNumberFormat="0" applyAlignment="0" applyProtection="0"/>
    <xf numFmtId="0" fontId="73" fillId="13" borderId="21" applyNumberFormat="0" applyAlignment="0" applyProtection="0"/>
    <xf numFmtId="0" fontId="74" fillId="13" borderId="20" applyNumberFormat="0" applyAlignment="0" applyProtection="0"/>
    <xf numFmtId="0" fontId="75" fillId="0" borderId="22" applyNumberFormat="0" applyFill="0" applyAlignment="0" applyProtection="0"/>
    <xf numFmtId="0" fontId="76" fillId="14" borderId="23" applyNumberFormat="0" applyAlignment="0" applyProtection="0"/>
    <xf numFmtId="0" fontId="77" fillId="0" borderId="0" applyNumberFormat="0" applyFill="0" applyBorder="0" applyAlignment="0" applyProtection="0"/>
    <xf numFmtId="0" fontId="16" fillId="15" borderId="24" applyNumberFormat="0" applyFont="0" applyAlignment="0" applyProtection="0"/>
    <xf numFmtId="0" fontId="78" fillId="0" borderId="0" applyNumberFormat="0" applyFill="0" applyBorder="0" applyAlignment="0" applyProtection="0"/>
    <xf numFmtId="0" fontId="79" fillId="0" borderId="25" applyNumberFormat="0" applyFill="0" applyAlignment="0" applyProtection="0"/>
    <xf numFmtId="0" fontId="80"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80" fillId="23" borderId="0" applyNumberFormat="0" applyBorder="0" applyAlignment="0" applyProtection="0"/>
    <xf numFmtId="0" fontId="80"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80" fillId="35" borderId="0" applyNumberFormat="0" applyBorder="0" applyAlignment="0" applyProtection="0"/>
    <xf numFmtId="0" fontId="80"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80" fillId="39" borderId="0" applyNumberFormat="0" applyBorder="0" applyAlignment="0" applyProtection="0"/>
    <xf numFmtId="0" fontId="2" fillId="0" borderId="0"/>
    <xf numFmtId="0" fontId="2" fillId="0" borderId="0"/>
    <xf numFmtId="0" fontId="2" fillId="0" borderId="0"/>
    <xf numFmtId="0" fontId="16" fillId="0" borderId="0"/>
    <xf numFmtId="0" fontId="16" fillId="0" borderId="0"/>
    <xf numFmtId="0" fontId="2" fillId="0" borderId="0"/>
    <xf numFmtId="0" fontId="2" fillId="0" borderId="0"/>
    <xf numFmtId="0" fontId="2" fillId="0" borderId="0"/>
    <xf numFmtId="0" fontId="2" fillId="0" borderId="0"/>
    <xf numFmtId="0" fontId="16" fillId="0" borderId="0"/>
    <xf numFmtId="0" fontId="16" fillId="0" borderId="0"/>
    <xf numFmtId="0" fontId="16" fillId="0" borderId="0"/>
    <xf numFmtId="0" fontId="2" fillId="0" borderId="0"/>
    <xf numFmtId="0" fontId="22" fillId="0" borderId="0" applyNumberFormat="0" applyBorder="0" applyProtection="0"/>
    <xf numFmtId="0" fontId="2" fillId="0" borderId="0"/>
    <xf numFmtId="0" fontId="16" fillId="0" borderId="0"/>
    <xf numFmtId="0" fontId="16" fillId="0" borderId="0"/>
    <xf numFmtId="0" fontId="16" fillId="0" borderId="0"/>
    <xf numFmtId="0" fontId="2" fillId="0" borderId="0"/>
    <xf numFmtId="0" fontId="51" fillId="0" borderId="0" applyNumberFormat="0" applyBorder="0" applyProtection="0"/>
    <xf numFmtId="0" fontId="16" fillId="0" borderId="0"/>
    <xf numFmtId="0" fontId="8" fillId="0" borderId="0"/>
    <xf numFmtId="0" fontId="8" fillId="0" borderId="0"/>
    <xf numFmtId="164" fontId="16" fillId="0" borderId="0" applyFont="0" applyFill="0" applyBorder="0" applyAlignment="0" applyProtection="0"/>
    <xf numFmtId="164" fontId="16" fillId="0" borderId="0" applyFont="0" applyFill="0" applyBorder="0" applyAlignment="0" applyProtection="0"/>
    <xf numFmtId="43" fontId="16" fillId="0" borderId="0" applyFont="0" applyFill="0" applyBorder="0" applyAlignment="0" applyProtection="0"/>
    <xf numFmtId="0" fontId="8" fillId="0" borderId="0"/>
    <xf numFmtId="0" fontId="8" fillId="0" borderId="0"/>
    <xf numFmtId="0" fontId="51" fillId="0" borderId="0"/>
    <xf numFmtId="164" fontId="16" fillId="0" borderId="0" applyFont="0" applyFill="0" applyBorder="0" applyAlignment="0" applyProtection="0"/>
    <xf numFmtId="0" fontId="1" fillId="0" borderId="0" applyNumberFormat="0" applyFill="0" applyBorder="0" applyAlignment="0" applyProtection="0">
      <alignment vertical="top"/>
      <protection locked="0"/>
    </xf>
    <xf numFmtId="0" fontId="55" fillId="0" borderId="0" applyNumberFormat="0" applyFill="0" applyBorder="0" applyAlignment="0" applyProtection="0"/>
    <xf numFmtId="0" fontId="22" fillId="0" borderId="0" applyNumberFormat="0" applyBorder="0" applyProtection="0"/>
    <xf numFmtId="0" fontId="22" fillId="0" borderId="0" applyNumberFormat="0" applyBorder="0" applyProtection="0"/>
    <xf numFmtId="0" fontId="57" fillId="0" borderId="0" applyNumberFormat="0" applyBorder="0" applyProtection="0"/>
    <xf numFmtId="43" fontId="16" fillId="0" borderId="0" applyFont="0" applyFill="0" applyBorder="0" applyAlignment="0" applyProtection="0"/>
    <xf numFmtId="164" fontId="16" fillId="0" borderId="0" applyFont="0" applyFill="0" applyBorder="0" applyAlignment="0" applyProtection="0"/>
    <xf numFmtId="0" fontId="89" fillId="0" borderId="0"/>
    <xf numFmtId="0" fontId="1"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 fillId="0" borderId="0"/>
    <xf numFmtId="0" fontId="91" fillId="0" borderId="0" applyNumberFormat="0" applyFill="0" applyBorder="0" applyAlignment="0" applyProtection="0"/>
    <xf numFmtId="0" fontId="2" fillId="0" borderId="0"/>
    <xf numFmtId="0" fontId="92" fillId="0" borderId="0" applyNumberFormat="0" applyFill="0" applyBorder="0" applyAlignment="0" applyProtection="0"/>
  </cellStyleXfs>
  <cellXfs count="726">
    <xf numFmtId="0" fontId="0" fillId="0" borderId="0" xfId="0"/>
    <xf numFmtId="0" fontId="17" fillId="0" borderId="0" xfId="0" applyFont="1"/>
    <xf numFmtId="0" fontId="17" fillId="0" borderId="0" xfId="0" applyFont="1" applyFill="1"/>
    <xf numFmtId="0" fontId="17" fillId="0" borderId="0" xfId="0" applyFont="1" applyAlignment="1">
      <alignment horizontal="center"/>
    </xf>
    <xf numFmtId="0" fontId="17" fillId="0" borderId="0" xfId="0" applyFont="1" applyAlignment="1">
      <alignment vertical="center"/>
    </xf>
    <xf numFmtId="0" fontId="17" fillId="0" borderId="0" xfId="0" applyFont="1" applyAlignment="1">
      <alignment horizontal="center" vertical="center" wrapText="1"/>
    </xf>
    <xf numFmtId="0" fontId="17" fillId="0" borderId="0" xfId="0" applyFont="1" applyAlignment="1">
      <alignment wrapText="1"/>
    </xf>
    <xf numFmtId="0" fontId="17" fillId="0" borderId="0" xfId="0" applyFont="1" applyAlignment="1">
      <alignment horizontal="center" vertical="center"/>
    </xf>
    <xf numFmtId="0" fontId="18" fillId="0" borderId="0" xfId="0" applyFont="1"/>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7" fillId="0" borderId="0" xfId="0" applyFont="1" applyBorder="1" applyAlignment="1">
      <alignment horizontal="center" vertical="center"/>
    </xf>
    <xf numFmtId="0" fontId="4" fillId="0" borderId="0" xfId="0" applyFont="1" applyBorder="1"/>
    <xf numFmtId="0" fontId="5" fillId="0" borderId="0" xfId="0" applyFont="1" applyBorder="1"/>
    <xf numFmtId="0" fontId="4" fillId="2" borderId="1" xfId="0" applyFont="1" applyFill="1" applyBorder="1" applyAlignment="1">
      <alignment horizontal="center" vertical="top" wrapText="1"/>
    </xf>
    <xf numFmtId="1" fontId="4" fillId="3" borderId="0" xfId="0" applyNumberFormat="1" applyFont="1" applyFill="1" applyBorder="1" applyAlignment="1">
      <alignment horizontal="right" indent="2"/>
    </xf>
    <xf numFmtId="0" fontId="4" fillId="0" borderId="0" xfId="0" applyFont="1" applyBorder="1" applyAlignment="1">
      <alignment horizontal="center"/>
    </xf>
    <xf numFmtId="0" fontId="4" fillId="0" borderId="0" xfId="0" applyFont="1" applyBorder="1" applyAlignment="1">
      <alignment horizontal="right" indent="2"/>
    </xf>
    <xf numFmtId="1" fontId="4" fillId="0" borderId="0" xfId="0" applyNumberFormat="1" applyFont="1" applyBorder="1" applyAlignment="1">
      <alignment horizontal="right" indent="2"/>
    </xf>
    <xf numFmtId="0" fontId="4" fillId="3" borderId="2" xfId="0" applyFont="1" applyFill="1" applyBorder="1" applyAlignment="1">
      <alignment horizontal="center" wrapText="1"/>
    </xf>
    <xf numFmtId="1" fontId="4" fillId="3" borderId="2" xfId="0" applyNumberFormat="1" applyFont="1" applyFill="1" applyBorder="1" applyAlignment="1">
      <alignment horizontal="right" vertical="center" indent="2"/>
    </xf>
    <xf numFmtId="0" fontId="6" fillId="0" borderId="0" xfId="0" applyFont="1" applyBorder="1" applyAlignment="1">
      <alignment horizontal="left"/>
    </xf>
    <xf numFmtId="0" fontId="6" fillId="0" borderId="0" xfId="0" applyFont="1" applyBorder="1" applyAlignment="1">
      <alignment horizontal="left" wrapText="1"/>
    </xf>
    <xf numFmtId="0" fontId="5" fillId="0" borderId="0" xfId="0" applyFont="1" applyBorder="1" applyAlignment="1">
      <alignment horizontal="left" wrapText="1"/>
    </xf>
    <xf numFmtId="166" fontId="5" fillId="0" borderId="0" xfId="0" applyNumberFormat="1" applyFont="1" applyBorder="1"/>
    <xf numFmtId="165" fontId="7" fillId="0" borderId="0" xfId="0" applyNumberFormat="1" applyFont="1" applyBorder="1"/>
    <xf numFmtId="167" fontId="7" fillId="0" borderId="0" xfId="0" applyNumberFormat="1" applyFont="1" applyBorder="1"/>
    <xf numFmtId="0" fontId="19" fillId="0" borderId="0" xfId="0" applyFont="1"/>
    <xf numFmtId="0" fontId="20" fillId="0" borderId="0" xfId="0" applyFont="1" applyBorder="1" applyAlignment="1"/>
    <xf numFmtId="0" fontId="19" fillId="0" borderId="0" xfId="0" applyFont="1" applyAlignment="1"/>
    <xf numFmtId="0" fontId="4" fillId="0" borderId="0" xfId="0" applyFont="1" applyBorder="1" applyAlignment="1">
      <alignment vertical="top"/>
    </xf>
    <xf numFmtId="0" fontId="17" fillId="4" borderId="0" xfId="0" applyFont="1" applyFill="1" applyBorder="1" applyAlignment="1">
      <alignment wrapText="1"/>
    </xf>
    <xf numFmtId="165" fontId="4" fillId="0" borderId="0" xfId="0" applyNumberFormat="1" applyFont="1" applyBorder="1" applyAlignment="1">
      <alignment horizontal="right" indent="2"/>
    </xf>
    <xf numFmtId="2" fontId="4" fillId="0" borderId="0" xfId="0" applyNumberFormat="1" applyFont="1" applyBorder="1" applyAlignment="1">
      <alignment horizontal="right" indent="2"/>
    </xf>
    <xf numFmtId="0" fontId="17" fillId="0" borderId="0" xfId="0" applyFont="1" applyFill="1" applyAlignment="1">
      <alignment horizontal="left" vertical="center" wrapText="1"/>
    </xf>
    <xf numFmtId="0" fontId="17" fillId="0" borderId="0" xfId="0" applyFont="1" applyFill="1" applyAlignment="1">
      <alignment horizontal="center" wrapText="1"/>
    </xf>
    <xf numFmtId="1" fontId="4" fillId="3" borderId="2" xfId="0" applyNumberFormat="1" applyFont="1" applyFill="1" applyBorder="1" applyAlignment="1">
      <alignment horizontal="center" vertical="center" wrapText="1"/>
    </xf>
    <xf numFmtId="0" fontId="17" fillId="0" borderId="0" xfId="0" applyFont="1" applyFill="1" applyAlignment="1">
      <alignment horizontal="left"/>
    </xf>
    <xf numFmtId="0" fontId="4" fillId="0" borderId="0" xfId="0" applyFont="1" applyFill="1" applyBorder="1"/>
    <xf numFmtId="0" fontId="17" fillId="0" borderId="0" xfId="0" applyFont="1" applyFill="1" applyAlignment="1">
      <alignment horizontal="center"/>
    </xf>
    <xf numFmtId="0" fontId="17" fillId="0" borderId="0" xfId="0" applyFont="1" applyBorder="1" applyAlignment="1">
      <alignment horizontal="left"/>
    </xf>
    <xf numFmtId="0" fontId="5" fillId="0" borderId="0" xfId="0" applyFont="1" applyFill="1" applyBorder="1"/>
    <xf numFmtId="0" fontId="4" fillId="3" borderId="2" xfId="0"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1" fontId="4" fillId="0" borderId="0" xfId="0" applyNumberFormat="1" applyFont="1" applyFill="1" applyBorder="1" applyAlignment="1">
      <alignment horizontal="right" vertical="center" indent="2"/>
    </xf>
    <xf numFmtId="165" fontId="4" fillId="0" borderId="0" xfId="0" applyNumberFormat="1" applyFont="1" applyFill="1" applyBorder="1" applyAlignment="1">
      <alignment horizontal="right" vertical="center" indent="2"/>
    </xf>
    <xf numFmtId="1" fontId="4" fillId="3" borderId="2" xfId="0" applyNumberFormat="1" applyFont="1" applyFill="1" applyBorder="1" applyAlignment="1">
      <alignment horizontal="center" vertical="center"/>
    </xf>
    <xf numFmtId="0" fontId="13" fillId="0" borderId="0" xfId="2" applyFont="1" applyAlignment="1" applyProtection="1"/>
    <xf numFmtId="0" fontId="18" fillId="0" borderId="0" xfId="0" applyFont="1" applyFill="1"/>
    <xf numFmtId="0" fontId="4" fillId="0" borderId="0" xfId="0" applyFont="1" applyFill="1" applyBorder="1" applyAlignment="1">
      <alignment horizontal="left"/>
    </xf>
    <xf numFmtId="0" fontId="17" fillId="0" borderId="0" xfId="0" applyFont="1" applyAlignment="1">
      <alignment horizontal="left" wrapText="1"/>
    </xf>
    <xf numFmtId="0" fontId="18" fillId="0" borderId="0" xfId="0" applyFont="1" applyAlignment="1">
      <alignment horizontal="left" vertical="top" wrapText="1"/>
    </xf>
    <xf numFmtId="0" fontId="17" fillId="0" borderId="0" xfId="0" applyFont="1" applyFill="1" applyBorder="1" applyAlignment="1">
      <alignment horizontal="left"/>
    </xf>
    <xf numFmtId="0" fontId="17" fillId="0" borderId="0" xfId="0" applyFont="1" applyFill="1" applyBorder="1" applyAlignment="1">
      <alignment horizontal="center"/>
    </xf>
    <xf numFmtId="0" fontId="17" fillId="0" borderId="0" xfId="0" applyFont="1" applyAlignment="1">
      <alignment horizontal="left" vertical="center" wrapText="1"/>
    </xf>
    <xf numFmtId="0" fontId="20" fillId="0" borderId="0" xfId="0" applyFont="1" applyFill="1" applyBorder="1" applyAlignment="1"/>
    <xf numFmtId="0" fontId="17" fillId="0" borderId="0" xfId="0" applyFont="1" applyFill="1" applyBorder="1" applyAlignment="1"/>
    <xf numFmtId="0" fontId="4" fillId="0" borderId="0" xfId="3" applyFont="1"/>
    <xf numFmtId="0" fontId="4" fillId="0" borderId="0" xfId="0" applyFont="1" applyFill="1" applyBorder="1" applyAlignment="1">
      <alignment horizontal="center" wrapText="1"/>
    </xf>
    <xf numFmtId="0" fontId="4" fillId="0" borderId="0" xfId="0" applyFont="1" applyFill="1" applyBorder="1" applyAlignment="1">
      <alignment horizontal="right" vertical="center" indent="2"/>
    </xf>
    <xf numFmtId="0" fontId="18" fillId="0" borderId="0" xfId="0" applyFont="1" applyAlignment="1">
      <alignment horizontal="left" wrapText="1"/>
    </xf>
    <xf numFmtId="1" fontId="4" fillId="3" borderId="6" xfId="0" applyNumberFormat="1" applyFont="1" applyFill="1" applyBorder="1" applyAlignment="1">
      <alignment horizontal="center" vertical="center"/>
    </xf>
    <xf numFmtId="0" fontId="17" fillId="4" borderId="0" xfId="0" applyFont="1" applyFill="1" applyBorder="1"/>
    <xf numFmtId="0" fontId="17" fillId="4" borderId="0" xfId="0" applyFont="1" applyFill="1"/>
    <xf numFmtId="0" fontId="4" fillId="4" borderId="0" xfId="0" applyFont="1" applyFill="1" applyBorder="1"/>
    <xf numFmtId="0" fontId="5" fillId="4" borderId="0" xfId="0" applyFont="1" applyFill="1" applyBorder="1"/>
    <xf numFmtId="0" fontId="9" fillId="0" borderId="0" xfId="0" applyFont="1" applyFill="1" applyBorder="1" applyAlignment="1"/>
    <xf numFmtId="0" fontId="19" fillId="0" borderId="0" xfId="0" applyFont="1" applyAlignment="1">
      <alignment horizontal="left" wrapText="1"/>
    </xf>
    <xf numFmtId="0" fontId="0" fillId="4" borderId="0" xfId="0" applyFill="1"/>
    <xf numFmtId="0" fontId="19" fillId="4" borderId="0" xfId="0" applyFont="1" applyFill="1" applyAlignment="1">
      <alignment vertical="center"/>
    </xf>
    <xf numFmtId="0" fontId="14" fillId="0" borderId="0" xfId="0" applyFont="1" applyBorder="1" applyAlignment="1"/>
    <xf numFmtId="0" fontId="4" fillId="4" borderId="0" xfId="0" applyFont="1" applyFill="1" applyBorder="1" applyAlignment="1">
      <alignment horizontal="center" vertical="top" wrapText="1"/>
    </xf>
    <xf numFmtId="1" fontId="4" fillId="4" borderId="0" xfId="0" applyNumberFormat="1" applyFont="1" applyFill="1" applyBorder="1" applyAlignment="1">
      <alignment horizontal="center"/>
    </xf>
    <xf numFmtId="1" fontId="4" fillId="0" borderId="5" xfId="0" applyNumberFormat="1" applyFont="1" applyFill="1" applyBorder="1" applyAlignment="1">
      <alignment horizontal="center"/>
    </xf>
    <xf numFmtId="9" fontId="17" fillId="0" borderId="0" xfId="4" applyFont="1" applyFill="1"/>
    <xf numFmtId="1" fontId="4" fillId="0" borderId="0" xfId="0" applyNumberFormat="1" applyFont="1" applyFill="1" applyBorder="1" applyAlignment="1">
      <alignment horizontal="center"/>
    </xf>
    <xf numFmtId="0" fontId="4" fillId="0" borderId="0" xfId="0" applyFont="1" applyFill="1" applyBorder="1" applyAlignment="1">
      <alignment horizontal="center"/>
    </xf>
    <xf numFmtId="9" fontId="17" fillId="0" borderId="0" xfId="4" applyFont="1"/>
    <xf numFmtId="168" fontId="4" fillId="3" borderId="2" xfId="1" applyNumberFormat="1" applyFont="1" applyFill="1" applyBorder="1" applyAlignment="1">
      <alignment horizontal="center" vertical="center"/>
    </xf>
    <xf numFmtId="9" fontId="4" fillId="0" borderId="0" xfId="4" applyFont="1" applyBorder="1" applyAlignment="1">
      <alignment horizontal="right" indent="3"/>
    </xf>
    <xf numFmtId="1" fontId="4" fillId="3" borderId="2" xfId="0" applyNumberFormat="1" applyFont="1" applyFill="1" applyBorder="1" applyAlignment="1">
      <alignment horizontal="right" vertical="center" indent="3"/>
    </xf>
    <xf numFmtId="1" fontId="4" fillId="3" borderId="0" xfId="0" applyNumberFormat="1" applyFont="1" applyFill="1" applyBorder="1" applyAlignment="1">
      <alignment horizontal="right" indent="3"/>
    </xf>
    <xf numFmtId="1" fontId="4" fillId="0" borderId="0" xfId="0" applyNumberFormat="1" applyFont="1" applyBorder="1" applyAlignment="1">
      <alignment horizontal="right" indent="3"/>
    </xf>
    <xf numFmtId="1" fontId="4" fillId="3" borderId="0" xfId="0" applyNumberFormat="1" applyFont="1" applyFill="1" applyBorder="1" applyAlignment="1">
      <alignment horizontal="right" vertical="center" indent="3"/>
    </xf>
    <xf numFmtId="1" fontId="4" fillId="3" borderId="2" xfId="0" applyNumberFormat="1" applyFont="1" applyFill="1" applyBorder="1" applyAlignment="1">
      <alignment horizontal="right" vertical="center" wrapText="1" indent="3"/>
    </xf>
    <xf numFmtId="165" fontId="4" fillId="3" borderId="2" xfId="0" applyNumberFormat="1" applyFont="1" applyFill="1" applyBorder="1" applyAlignment="1">
      <alignment horizontal="right" vertical="center" wrapText="1" indent="3"/>
    </xf>
    <xf numFmtId="0" fontId="4" fillId="0" borderId="0" xfId="0" applyFont="1" applyFill="1" applyBorder="1" applyAlignment="1">
      <alignment horizontal="right" indent="3"/>
    </xf>
    <xf numFmtId="168" fontId="4" fillId="0" borderId="0" xfId="1" applyNumberFormat="1" applyFont="1" applyFill="1" applyBorder="1" applyAlignment="1">
      <alignment horizontal="center"/>
    </xf>
    <xf numFmtId="1" fontId="17" fillId="0" borderId="0" xfId="0" applyNumberFormat="1" applyFont="1"/>
    <xf numFmtId="0" fontId="17" fillId="0" borderId="0" xfId="0" applyFont="1" applyBorder="1" applyAlignment="1">
      <alignment horizontal="left"/>
    </xf>
    <xf numFmtId="0" fontId="17" fillId="0" borderId="0" xfId="0" applyFont="1" applyBorder="1" applyAlignment="1">
      <alignment horizontal="center"/>
    </xf>
    <xf numFmtId="0" fontId="27" fillId="0" borderId="0" xfId="0" applyFont="1" applyBorder="1"/>
    <xf numFmtId="0" fontId="4" fillId="5" borderId="1" xfId="0" applyFont="1" applyFill="1" applyBorder="1" applyAlignment="1">
      <alignment horizontal="center" vertical="top" wrapText="1"/>
    </xf>
    <xf numFmtId="0" fontId="4" fillId="2" borderId="0" xfId="0" applyFont="1" applyFill="1" applyBorder="1" applyAlignment="1">
      <alignment horizontal="center"/>
    </xf>
    <xf numFmtId="0" fontId="4" fillId="2" borderId="0" xfId="0" applyFont="1" applyFill="1" applyBorder="1" applyAlignment="1">
      <alignment horizontal="right" indent="3"/>
    </xf>
    <xf numFmtId="9" fontId="4" fillId="2" borderId="0" xfId="4" applyFont="1" applyFill="1" applyBorder="1" applyAlignment="1">
      <alignment horizontal="right" indent="3"/>
    </xf>
    <xf numFmtId="0" fontId="4" fillId="4" borderId="0" xfId="0" applyFont="1" applyFill="1" applyBorder="1" applyAlignment="1">
      <alignment horizontal="center"/>
    </xf>
    <xf numFmtId="9" fontId="4" fillId="0" borderId="0" xfId="4" applyFont="1" applyFill="1" applyBorder="1" applyAlignment="1">
      <alignment horizontal="right" indent="3"/>
    </xf>
    <xf numFmtId="168" fontId="4" fillId="2" borderId="0" xfId="1" applyNumberFormat="1" applyFont="1" applyFill="1" applyBorder="1" applyAlignment="1">
      <alignment horizontal="center"/>
    </xf>
    <xf numFmtId="1" fontId="4" fillId="2" borderId="0" xfId="0" applyNumberFormat="1" applyFont="1" applyFill="1" applyBorder="1" applyAlignment="1">
      <alignment horizontal="right" indent="3"/>
    </xf>
    <xf numFmtId="0" fontId="4" fillId="5" borderId="1" xfId="0" applyFont="1" applyFill="1" applyBorder="1" applyAlignment="1">
      <alignment horizontal="center" vertical="center" wrapText="1"/>
    </xf>
    <xf numFmtId="0" fontId="17" fillId="0" borderId="0" xfId="0" applyFont="1" applyBorder="1" applyAlignment="1">
      <alignment wrapText="1"/>
    </xf>
    <xf numFmtId="0" fontId="5" fillId="0" borderId="0" xfId="0" applyFont="1" applyBorder="1" applyAlignment="1">
      <alignment wrapText="1"/>
    </xf>
    <xf numFmtId="0" fontId="17" fillId="0" borderId="0" xfId="0" applyFont="1" applyBorder="1" applyAlignment="1">
      <alignment horizontal="left" wrapText="1"/>
    </xf>
    <xf numFmtId="0" fontId="5" fillId="0" borderId="0" xfId="0" applyFont="1" applyFill="1" applyBorder="1" applyAlignment="1"/>
    <xf numFmtId="0" fontId="5" fillId="0" borderId="0" xfId="0" applyFont="1" applyFill="1" applyBorder="1" applyAlignment="1">
      <alignment vertical="center" wrapText="1"/>
    </xf>
    <xf numFmtId="0" fontId="5" fillId="0" borderId="0" xfId="0" applyFont="1" applyFill="1" applyBorder="1" applyAlignment="1">
      <alignment wrapText="1"/>
    </xf>
    <xf numFmtId="0" fontId="4" fillId="5" borderId="3" xfId="0" applyFont="1" applyFill="1" applyBorder="1" applyAlignment="1">
      <alignment horizontal="center" vertical="top" wrapText="1"/>
    </xf>
    <xf numFmtId="0" fontId="4" fillId="5" borderId="4" xfId="0" applyFont="1" applyFill="1" applyBorder="1" applyAlignment="1">
      <alignment horizontal="center" vertical="top" wrapText="1"/>
    </xf>
    <xf numFmtId="1" fontId="4" fillId="2" borderId="0" xfId="0" applyNumberFormat="1" applyFont="1" applyFill="1" applyBorder="1" applyAlignment="1">
      <alignment horizontal="center"/>
    </xf>
    <xf numFmtId="1" fontId="4" fillId="2" borderId="5" xfId="0" applyNumberFormat="1" applyFont="1" applyFill="1" applyBorder="1" applyAlignment="1">
      <alignment horizontal="center"/>
    </xf>
    <xf numFmtId="1" fontId="4" fillId="2" borderId="8" xfId="0" applyNumberFormat="1" applyFont="1" applyFill="1" applyBorder="1" applyAlignment="1">
      <alignment horizontal="center"/>
    </xf>
    <xf numFmtId="0" fontId="15" fillId="0" borderId="0" xfId="0" applyFont="1" applyFill="1" applyBorder="1" applyAlignment="1">
      <alignment vertical="center" wrapText="1"/>
    </xf>
    <xf numFmtId="1" fontId="4" fillId="0" borderId="0" xfId="0" applyNumberFormat="1" applyFont="1" applyFill="1" applyBorder="1" applyAlignment="1">
      <alignment horizontal="center" vertical="center"/>
    </xf>
    <xf numFmtId="1" fontId="4" fillId="0" borderId="0" xfId="0" applyNumberFormat="1" applyFont="1" applyFill="1" applyBorder="1" applyAlignment="1">
      <alignment horizontal="right" vertical="center" indent="3"/>
    </xf>
    <xf numFmtId="1" fontId="4" fillId="0" borderId="0" xfId="0" applyNumberFormat="1" applyFont="1" applyBorder="1" applyAlignment="1">
      <alignment horizontal="center"/>
    </xf>
    <xf numFmtId="10" fontId="17" fillId="0" borderId="0" xfId="4" applyNumberFormat="1" applyFont="1" applyFill="1"/>
    <xf numFmtId="165" fontId="4" fillId="3" borderId="2" xfId="0" applyNumberFormat="1" applyFont="1" applyFill="1" applyBorder="1" applyAlignment="1">
      <alignment horizontal="center" vertical="center"/>
    </xf>
    <xf numFmtId="0" fontId="4" fillId="2" borderId="0" xfId="0" applyFont="1" applyFill="1" applyBorder="1" applyAlignment="1">
      <alignment horizontal="center" vertical="center"/>
    </xf>
    <xf numFmtId="0" fontId="4" fillId="0" borderId="0" xfId="0" applyFont="1" applyBorder="1" applyAlignment="1">
      <alignment horizontal="center" vertical="center"/>
    </xf>
    <xf numFmtId="1" fontId="4" fillId="2" borderId="0" xfId="0" applyNumberFormat="1" applyFont="1" applyFill="1" applyBorder="1" applyAlignment="1">
      <alignment horizontal="center" vertical="center"/>
    </xf>
    <xf numFmtId="1" fontId="4" fillId="0" borderId="0" xfId="0" applyNumberFormat="1" applyFont="1" applyBorder="1" applyAlignment="1">
      <alignment horizontal="center" vertical="center"/>
    </xf>
    <xf numFmtId="0" fontId="20" fillId="0" borderId="0" xfId="2" applyFont="1" applyFill="1" applyBorder="1" applyAlignment="1" applyProtection="1"/>
    <xf numFmtId="0" fontId="10" fillId="0" borderId="0" xfId="2" applyFont="1" applyFill="1" applyBorder="1" applyAlignment="1" applyProtection="1"/>
    <xf numFmtId="0" fontId="8" fillId="0" borderId="0" xfId="0" applyFont="1" applyFill="1" applyBorder="1" applyAlignment="1">
      <alignment horizontal="left"/>
    </xf>
    <xf numFmtId="0" fontId="8" fillId="0" borderId="0" xfId="2" applyFont="1" applyFill="1" applyBorder="1" applyAlignment="1" applyProtection="1"/>
    <xf numFmtId="0" fontId="8" fillId="0" borderId="0" xfId="2" applyFont="1" applyFill="1" applyBorder="1" applyAlignment="1" applyProtection="1">
      <alignment wrapText="1"/>
    </xf>
    <xf numFmtId="0" fontId="19" fillId="0" borderId="0" xfId="0" applyFont="1" applyFill="1" applyAlignment="1"/>
    <xf numFmtId="0" fontId="9" fillId="0" borderId="0" xfId="2" applyFont="1" applyFill="1" applyBorder="1" applyAlignment="1" applyProtection="1"/>
    <xf numFmtId="0" fontId="19" fillId="0" borderId="0" xfId="0" applyFont="1" applyFill="1"/>
    <xf numFmtId="0" fontId="20" fillId="2" borderId="0" xfId="0" applyFont="1" applyFill="1" applyBorder="1" applyAlignment="1"/>
    <xf numFmtId="0" fontId="10" fillId="2" borderId="0" xfId="2" applyFont="1" applyFill="1" applyBorder="1" applyAlignment="1" applyProtection="1"/>
    <xf numFmtId="0" fontId="8" fillId="2" borderId="0" xfId="0" applyFont="1" applyFill="1" applyBorder="1" applyAlignment="1">
      <alignment horizontal="left"/>
    </xf>
    <xf numFmtId="0" fontId="8" fillId="2" borderId="0" xfId="2" applyFont="1" applyFill="1" applyBorder="1" applyAlignment="1" applyProtection="1"/>
    <xf numFmtId="0" fontId="20" fillId="2" borderId="0" xfId="2" applyFont="1" applyFill="1" applyAlignment="1" applyProtection="1"/>
    <xf numFmtId="0" fontId="19" fillId="2" borderId="0" xfId="0" applyFont="1" applyFill="1" applyAlignment="1"/>
    <xf numFmtId="0" fontId="28" fillId="5" borderId="1" xfId="0" applyFont="1" applyFill="1" applyBorder="1" applyAlignment="1">
      <alignment vertical="top" wrapText="1"/>
    </xf>
    <xf numFmtId="0" fontId="28" fillId="5" borderId="1" xfId="0" applyFont="1" applyFill="1" applyBorder="1" applyAlignment="1">
      <alignment horizontal="left" vertical="top" wrapText="1"/>
    </xf>
    <xf numFmtId="1" fontId="17"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Alignment="1">
      <alignment horizontal="left" vertical="center" wrapText="1"/>
    </xf>
    <xf numFmtId="1" fontId="4" fillId="0" borderId="0" xfId="0" applyNumberFormat="1" applyFont="1" applyFill="1" applyBorder="1" applyAlignment="1">
      <alignment horizontal="center" wrapText="1"/>
    </xf>
    <xf numFmtId="165" fontId="17" fillId="0" borderId="0" xfId="0" applyNumberFormat="1" applyFont="1"/>
    <xf numFmtId="168" fontId="17" fillId="0" borderId="0" xfId="0" applyNumberFormat="1" applyFont="1" applyAlignment="1">
      <alignment horizontal="center"/>
    </xf>
    <xf numFmtId="9" fontId="17" fillId="0" borderId="0" xfId="0" applyNumberFormat="1" applyFont="1" applyBorder="1"/>
    <xf numFmtId="168" fontId="4" fillId="0" borderId="0" xfId="1" applyNumberFormat="1" applyFont="1" applyFill="1" applyBorder="1" applyAlignment="1">
      <alignment horizontal="center" vertical="center"/>
    </xf>
    <xf numFmtId="0" fontId="29" fillId="0" borderId="0" xfId="0" applyFont="1" applyBorder="1"/>
    <xf numFmtId="9" fontId="4" fillId="0" borderId="0" xfId="4" applyFont="1" applyFill="1" applyBorder="1" applyAlignment="1">
      <alignment horizontal="center" vertical="center"/>
    </xf>
    <xf numFmtId="3" fontId="4" fillId="2" borderId="0" xfId="0" applyNumberFormat="1" applyFont="1" applyFill="1" applyBorder="1" applyAlignment="1">
      <alignment horizontal="center"/>
    </xf>
    <xf numFmtId="3" fontId="4" fillId="0" borderId="0" xfId="0" applyNumberFormat="1" applyFont="1" applyFill="1" applyBorder="1" applyAlignment="1">
      <alignment horizontal="center"/>
    </xf>
    <xf numFmtId="3" fontId="4" fillId="3" borderId="2" xfId="0" applyNumberFormat="1" applyFont="1" applyFill="1" applyBorder="1" applyAlignment="1">
      <alignment horizontal="center" vertical="center"/>
    </xf>
    <xf numFmtId="3" fontId="4" fillId="0" borderId="0" xfId="0" applyNumberFormat="1" applyFont="1" applyBorder="1" applyAlignment="1">
      <alignment horizontal="center"/>
    </xf>
    <xf numFmtId="0" fontId="30" fillId="0" borderId="0" xfId="0" applyFont="1" applyAlignment="1">
      <alignment wrapText="1"/>
    </xf>
    <xf numFmtId="0" fontId="20" fillId="0" borderId="0" xfId="0" applyFont="1" applyBorder="1" applyAlignment="1">
      <alignment wrapText="1"/>
    </xf>
    <xf numFmtId="0" fontId="0" fillId="4" borderId="0" xfId="0" applyFill="1" applyAlignment="1">
      <alignment wrapText="1"/>
    </xf>
    <xf numFmtId="0" fontId="26" fillId="4" borderId="0" xfId="0" applyFont="1" applyFill="1" applyAlignment="1">
      <alignment wrapText="1"/>
    </xf>
    <xf numFmtId="0" fontId="21" fillId="4" borderId="0" xfId="0" applyFont="1" applyFill="1" applyAlignment="1">
      <alignment wrapText="1"/>
    </xf>
    <xf numFmtId="0" fontId="22" fillId="4" borderId="0" xfId="0" applyFont="1" applyFill="1" applyAlignment="1">
      <alignment wrapText="1"/>
    </xf>
    <xf numFmtId="0" fontId="19" fillId="4" borderId="0" xfId="0" applyFont="1" applyFill="1" applyAlignment="1">
      <alignment wrapText="1"/>
    </xf>
    <xf numFmtId="0" fontId="23" fillId="4" borderId="0" xfId="0" applyFont="1" applyFill="1" applyAlignment="1">
      <alignment wrapText="1"/>
    </xf>
    <xf numFmtId="9" fontId="4" fillId="0" borderId="0" xfId="4" applyFont="1" applyFill="1" applyBorder="1" applyAlignment="1">
      <alignment horizontal="right" vertical="center" indent="2"/>
    </xf>
    <xf numFmtId="0" fontId="7" fillId="0" borderId="0" xfId="0" applyFont="1" applyBorder="1"/>
    <xf numFmtId="9" fontId="4" fillId="0" borderId="0" xfId="4" applyFont="1" applyFill="1" applyBorder="1" applyAlignment="1">
      <alignment horizontal="center"/>
    </xf>
    <xf numFmtId="9" fontId="4" fillId="5" borderId="1" xfId="4" applyFont="1" applyFill="1" applyBorder="1" applyAlignment="1">
      <alignment horizontal="center" vertical="top" wrapText="1"/>
    </xf>
    <xf numFmtId="9" fontId="4" fillId="2" borderId="0" xfId="4" applyFont="1" applyFill="1" applyBorder="1" applyAlignment="1">
      <alignment horizontal="center"/>
    </xf>
    <xf numFmtId="9" fontId="4" fillId="0" borderId="0" xfId="4" applyFont="1" applyBorder="1" applyAlignment="1">
      <alignment horizontal="center"/>
    </xf>
    <xf numFmtId="0" fontId="29" fillId="4" borderId="0" xfId="0" applyFont="1" applyFill="1"/>
    <xf numFmtId="0" fontId="29" fillId="0" borderId="0" xfId="0" applyFont="1"/>
    <xf numFmtId="10" fontId="17" fillId="0" borderId="0" xfId="0" applyNumberFormat="1" applyFont="1"/>
    <xf numFmtId="0" fontId="18" fillId="0" borderId="0" xfId="0" applyFont="1" applyAlignment="1">
      <alignment vertical="top" wrapText="1"/>
    </xf>
    <xf numFmtId="0" fontId="33" fillId="4" borderId="0" xfId="0" applyFont="1" applyFill="1" applyBorder="1"/>
    <xf numFmtId="0" fontId="33" fillId="4" borderId="0" xfId="0" applyFont="1" applyFill="1"/>
    <xf numFmtId="0" fontId="33" fillId="0" borderId="0" xfId="0" applyFont="1"/>
    <xf numFmtId="0" fontId="2" fillId="0" borderId="0" xfId="5"/>
    <xf numFmtId="0" fontId="0" fillId="0" borderId="0" xfId="0"/>
    <xf numFmtId="0" fontId="17" fillId="0" borderId="0" xfId="0" applyFont="1" applyFill="1" applyBorder="1" applyAlignment="1">
      <alignment horizontal="left"/>
    </xf>
    <xf numFmtId="169" fontId="17" fillId="0" borderId="0" xfId="4" applyNumberFormat="1" applyFont="1" applyBorder="1"/>
    <xf numFmtId="3" fontId="4" fillId="3" borderId="2" xfId="1" applyNumberFormat="1" applyFont="1" applyFill="1" applyBorder="1" applyAlignment="1">
      <alignment horizontal="center" vertical="center"/>
    </xf>
    <xf numFmtId="0" fontId="18" fillId="0" borderId="0" xfId="0" applyFont="1" applyAlignment="1">
      <alignment vertical="center" wrapText="1"/>
    </xf>
    <xf numFmtId="2" fontId="4" fillId="3" borderId="2" xfId="0" applyNumberFormat="1" applyFont="1" applyFill="1" applyBorder="1" applyAlignment="1">
      <alignment horizontal="center" vertical="center"/>
    </xf>
    <xf numFmtId="2" fontId="4" fillId="0" borderId="0" xfId="0" applyNumberFormat="1" applyFont="1" applyFill="1" applyBorder="1" applyAlignment="1">
      <alignment horizontal="center"/>
    </xf>
    <xf numFmtId="2" fontId="4" fillId="2" borderId="0" xfId="0" applyNumberFormat="1" applyFont="1" applyFill="1" applyBorder="1" applyAlignment="1">
      <alignment horizontal="center"/>
    </xf>
    <xf numFmtId="2" fontId="4" fillId="3" borderId="2" xfId="0" applyNumberFormat="1" applyFont="1" applyFill="1" applyBorder="1" applyAlignment="1">
      <alignment horizontal="right" vertical="center" wrapText="1" indent="3"/>
    </xf>
    <xf numFmtId="165" fontId="4" fillId="0" borderId="0" xfId="0" applyNumberFormat="1" applyFont="1" applyFill="1" applyBorder="1" applyAlignment="1">
      <alignment horizontal="center" vertical="center"/>
    </xf>
    <xf numFmtId="2" fontId="17" fillId="2" borderId="0" xfId="0" applyNumberFormat="1" applyFont="1" applyFill="1" applyBorder="1" applyAlignment="1">
      <alignment horizontal="center"/>
    </xf>
    <xf numFmtId="2" fontId="17" fillId="0" borderId="0" xfId="0" applyNumberFormat="1" applyFont="1" applyFill="1" applyBorder="1" applyAlignment="1">
      <alignment horizontal="center"/>
    </xf>
    <xf numFmtId="2" fontId="4" fillId="2" borderId="0" xfId="0" applyNumberFormat="1" applyFont="1" applyFill="1" applyBorder="1" applyAlignment="1">
      <alignment horizontal="right" indent="3"/>
    </xf>
    <xf numFmtId="2" fontId="4" fillId="0" borderId="0" xfId="0" applyNumberFormat="1" applyFont="1" applyFill="1" applyBorder="1" applyAlignment="1">
      <alignment horizontal="right" indent="3"/>
    </xf>
    <xf numFmtId="2" fontId="4" fillId="0" borderId="0" xfId="0" applyNumberFormat="1" applyFont="1" applyBorder="1" applyAlignment="1">
      <alignment horizontal="center"/>
    </xf>
    <xf numFmtId="2" fontId="4" fillId="3" borderId="2" xfId="0" applyNumberFormat="1" applyFont="1" applyFill="1" applyBorder="1" applyAlignment="1">
      <alignment horizontal="right" vertical="center" indent="3"/>
    </xf>
    <xf numFmtId="4" fontId="4" fillId="2" borderId="0" xfId="0" applyNumberFormat="1" applyFont="1" applyFill="1" applyBorder="1" applyAlignment="1">
      <alignment horizontal="center"/>
    </xf>
    <xf numFmtId="4" fontId="4" fillId="0" borderId="0" xfId="0" applyNumberFormat="1" applyFont="1" applyBorder="1" applyAlignment="1">
      <alignment horizontal="center"/>
    </xf>
    <xf numFmtId="4" fontId="4" fillId="3" borderId="2" xfId="0" applyNumberFormat="1" applyFont="1" applyFill="1" applyBorder="1" applyAlignment="1">
      <alignment horizontal="center" vertical="center"/>
    </xf>
    <xf numFmtId="0" fontId="3" fillId="0" borderId="0" xfId="0" applyFont="1" applyBorder="1" applyAlignment="1">
      <alignment horizontal="left" wrapText="1"/>
    </xf>
    <xf numFmtId="0" fontId="15" fillId="0" borderId="0" xfId="0" applyFont="1" applyFill="1" applyBorder="1" applyAlignment="1">
      <alignment horizontal="left" vertical="center" wrapText="1"/>
    </xf>
    <xf numFmtId="0" fontId="22" fillId="0" borderId="0" xfId="0" applyFont="1" applyFill="1" applyAlignment="1">
      <alignment wrapText="1"/>
    </xf>
    <xf numFmtId="0" fontId="17" fillId="0" borderId="0" xfId="0" applyFont="1" applyFill="1" applyBorder="1" applyAlignment="1">
      <alignment wrapText="1"/>
    </xf>
    <xf numFmtId="0" fontId="3" fillId="0" borderId="0" xfId="0" applyFont="1" applyBorder="1" applyAlignment="1">
      <alignment horizontal="left" wrapText="1"/>
    </xf>
    <xf numFmtId="0" fontId="3" fillId="0" borderId="0" xfId="0" applyFont="1" applyFill="1" applyBorder="1" applyAlignment="1">
      <alignment wrapText="1"/>
    </xf>
    <xf numFmtId="0" fontId="6" fillId="4" borderId="0" xfId="0" applyFont="1" applyFill="1" applyAlignment="1">
      <alignment vertical="center" wrapText="1"/>
    </xf>
    <xf numFmtId="0" fontId="17" fillId="0" borderId="0" xfId="0" applyFont="1" applyBorder="1" applyAlignment="1">
      <alignment horizontal="center"/>
    </xf>
    <xf numFmtId="0" fontId="4" fillId="5" borderId="1" xfId="0" applyFont="1" applyFill="1" applyBorder="1" applyAlignment="1">
      <alignment horizontal="center" vertical="top" wrapText="1"/>
    </xf>
    <xf numFmtId="0" fontId="5" fillId="0" borderId="0" xfId="0" applyFont="1" applyFill="1" applyBorder="1" applyAlignment="1">
      <alignment horizontal="center" wrapText="1"/>
    </xf>
    <xf numFmtId="0" fontId="3" fillId="0" borderId="0" xfId="0" applyFont="1" applyBorder="1" applyAlignment="1">
      <alignment horizontal="center" wrapText="1"/>
    </xf>
    <xf numFmtId="10" fontId="17" fillId="0" borderId="0" xfId="4" applyNumberFormat="1" applyFont="1" applyFill="1" applyAlignment="1">
      <alignment horizontal="center"/>
    </xf>
    <xf numFmtId="2" fontId="4" fillId="2" borderId="8" xfId="0" applyNumberFormat="1" applyFont="1" applyFill="1" applyBorder="1" applyAlignment="1">
      <alignment horizontal="center"/>
    </xf>
    <xf numFmtId="4" fontId="4" fillId="0" borderId="0" xfId="0" applyNumberFormat="1" applyFont="1" applyFill="1" applyBorder="1" applyAlignment="1">
      <alignment horizontal="center"/>
    </xf>
    <xf numFmtId="9" fontId="17" fillId="0" borderId="0" xfId="4" applyFont="1" applyFill="1" applyAlignment="1">
      <alignment horizontal="center"/>
    </xf>
    <xf numFmtId="170" fontId="17" fillId="0" borderId="0" xfId="4" applyNumberFormat="1" applyFont="1" applyBorder="1"/>
    <xf numFmtId="2" fontId="17" fillId="0" borderId="0" xfId="4" applyNumberFormat="1" applyFont="1"/>
    <xf numFmtId="0" fontId="34" fillId="0" borderId="0" xfId="0" applyFont="1" applyFill="1" applyBorder="1" applyAlignment="1">
      <alignment vertical="center" wrapText="1"/>
    </xf>
    <xf numFmtId="0" fontId="36" fillId="0" borderId="0" xfId="0" applyFont="1" applyBorder="1" applyAlignment="1">
      <alignment horizontal="left"/>
    </xf>
    <xf numFmtId="0" fontId="38" fillId="4" borderId="0" xfId="0" applyFont="1" applyFill="1"/>
    <xf numFmtId="0" fontId="39" fillId="4" borderId="0" xfId="0" applyFont="1" applyFill="1"/>
    <xf numFmtId="0" fontId="40" fillId="4" borderId="0" xfId="0" applyFont="1" applyFill="1"/>
    <xf numFmtId="0" fontId="36" fillId="0" borderId="0" xfId="0" applyFont="1" applyBorder="1" applyAlignment="1">
      <alignment horizontal="left" wrapText="1"/>
    </xf>
    <xf numFmtId="0" fontId="38" fillId="0" borderId="0" xfId="0" applyFont="1"/>
    <xf numFmtId="0" fontId="36" fillId="0" borderId="0" xfId="0" applyFont="1" applyBorder="1" applyAlignment="1">
      <alignment wrapText="1"/>
    </xf>
    <xf numFmtId="0" fontId="36" fillId="0" borderId="0" xfId="0" applyFont="1" applyBorder="1" applyAlignment="1">
      <alignment horizontal="left" vertical="center"/>
    </xf>
    <xf numFmtId="0" fontId="38" fillId="0" borderId="0" xfId="0" applyFont="1" applyAlignment="1">
      <alignment horizontal="left" wrapText="1"/>
    </xf>
    <xf numFmtId="0" fontId="36" fillId="0" borderId="0" xfId="0" applyFont="1" applyFill="1" applyBorder="1" applyAlignment="1">
      <alignment horizontal="left"/>
    </xf>
    <xf numFmtId="0" fontId="37" fillId="0" borderId="0" xfId="0" applyFont="1" applyFill="1" applyBorder="1" applyAlignment="1">
      <alignment horizontal="left"/>
    </xf>
    <xf numFmtId="0" fontId="38" fillId="0" borderId="0" xfId="0" applyFont="1" applyFill="1"/>
    <xf numFmtId="0" fontId="38" fillId="0" borderId="0" xfId="0" applyFont="1" applyFill="1" applyAlignment="1">
      <alignment horizontal="center"/>
    </xf>
    <xf numFmtId="0" fontId="36" fillId="0" borderId="0" xfId="0" applyFont="1" applyFill="1" applyBorder="1" applyAlignment="1">
      <alignment horizontal="left" vertical="top"/>
    </xf>
    <xf numFmtId="0" fontId="4" fillId="5" borderId="1" xfId="0" applyFont="1" applyFill="1" applyBorder="1" applyAlignment="1">
      <alignment horizontal="center" vertical="top" wrapText="1"/>
    </xf>
    <xf numFmtId="0" fontId="17" fillId="0" borderId="0" xfId="0" applyFont="1" applyBorder="1" applyAlignment="1">
      <alignment horizontal="center"/>
    </xf>
    <xf numFmtId="0" fontId="5" fillId="0" borderId="0" xfId="0" applyFont="1" applyBorder="1" applyAlignment="1">
      <alignment horizontal="left" wrapText="1"/>
    </xf>
    <xf numFmtId="0" fontId="4" fillId="5" borderId="1" xfId="0" applyFont="1" applyFill="1" applyBorder="1" applyAlignment="1">
      <alignment horizontal="center" vertical="top" wrapText="1"/>
    </xf>
    <xf numFmtId="0" fontId="18" fillId="0" borderId="0" xfId="0" applyFont="1" applyAlignment="1">
      <alignment horizontal="left" vertical="top" wrapText="1"/>
    </xf>
    <xf numFmtId="0" fontId="44" fillId="0" borderId="0" xfId="0" applyFont="1" applyFill="1" applyBorder="1" applyAlignment="1">
      <alignment vertical="center" wrapText="1"/>
    </xf>
    <xf numFmtId="0" fontId="3" fillId="0" borderId="0" xfId="0" applyFont="1" applyBorder="1" applyAlignment="1">
      <alignment horizontal="left"/>
    </xf>
    <xf numFmtId="0" fontId="4" fillId="5" borderId="1" xfId="0" applyFont="1" applyFill="1" applyBorder="1" applyAlignment="1">
      <alignment horizontal="center" vertical="top" wrapText="1"/>
    </xf>
    <xf numFmtId="0" fontId="5" fillId="0" borderId="0" xfId="0" applyFont="1" applyFill="1" applyBorder="1" applyAlignment="1">
      <alignment horizontal="left" wrapText="1"/>
    </xf>
    <xf numFmtId="0" fontId="4" fillId="5" borderId="3" xfId="0"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0" xfId="0" applyFont="1" applyFill="1" applyBorder="1" applyAlignment="1">
      <alignment horizontal="center" wrapText="1"/>
    </xf>
    <xf numFmtId="0" fontId="4" fillId="3" borderId="2" xfId="0" applyFont="1" applyFill="1" applyBorder="1" applyAlignment="1">
      <alignment horizontal="center" wrapText="1"/>
    </xf>
    <xf numFmtId="0" fontId="17" fillId="0" borderId="0" xfId="0" applyFont="1" applyBorder="1" applyAlignment="1">
      <alignment horizontal="center"/>
    </xf>
    <xf numFmtId="0" fontId="5" fillId="0" borderId="0" xfId="0" applyFont="1" applyFill="1" applyBorder="1" applyAlignment="1">
      <alignment horizontal="center" wrapText="1"/>
    </xf>
    <xf numFmtId="0" fontId="4" fillId="5" borderId="3" xfId="0" applyFont="1" applyFill="1" applyBorder="1" applyAlignment="1">
      <alignment horizontal="center" vertical="top" wrapText="1"/>
    </xf>
    <xf numFmtId="0" fontId="5" fillId="0" borderId="0" xfId="0" applyFont="1" applyFill="1" applyBorder="1" applyAlignment="1">
      <alignment horizontal="left" wrapText="1"/>
    </xf>
    <xf numFmtId="0" fontId="4" fillId="3" borderId="2" xfId="0" applyFont="1" applyFill="1" applyBorder="1" applyAlignment="1">
      <alignment horizontal="center" wrapText="1"/>
    </xf>
    <xf numFmtId="1" fontId="4" fillId="2" borderId="0" xfId="4" applyNumberFormat="1" applyFont="1" applyFill="1" applyBorder="1" applyAlignment="1">
      <alignment horizontal="center"/>
    </xf>
    <xf numFmtId="0" fontId="4" fillId="5" borderId="1" xfId="0" applyFont="1" applyFill="1" applyBorder="1" applyAlignment="1">
      <alignment horizontal="center" vertical="top" wrapText="1"/>
    </xf>
    <xf numFmtId="1" fontId="4" fillId="0" borderId="0" xfId="4" applyNumberFormat="1" applyFont="1" applyBorder="1" applyAlignment="1">
      <alignment horizontal="center"/>
    </xf>
    <xf numFmtId="0" fontId="4" fillId="5" borderId="9" xfId="0" applyFont="1" applyFill="1" applyBorder="1" applyAlignment="1">
      <alignment horizontal="center" vertical="top" wrapText="1"/>
    </xf>
    <xf numFmtId="0" fontId="45" fillId="0" borderId="0" xfId="0" applyFont="1"/>
    <xf numFmtId="9" fontId="4" fillId="2" borderId="8" xfId="4" applyFont="1" applyFill="1" applyBorder="1" applyAlignment="1">
      <alignment horizontal="right" indent="3"/>
    </xf>
    <xf numFmtId="0" fontId="11" fillId="0" borderId="0" xfId="0" applyFont="1" applyFill="1" applyBorder="1" applyAlignment="1">
      <alignment horizontal="center" vertical="top" wrapText="1"/>
    </xf>
    <xf numFmtId="0" fontId="4" fillId="5" borderId="1" xfId="0" applyFont="1" applyFill="1" applyBorder="1" applyAlignment="1">
      <alignment horizontal="center" vertical="top" wrapText="1"/>
    </xf>
    <xf numFmtId="0" fontId="4" fillId="5" borderId="1" xfId="0" applyFont="1" applyFill="1" applyBorder="1" applyAlignment="1">
      <alignment vertical="top" wrapText="1"/>
    </xf>
    <xf numFmtId="49" fontId="4" fillId="5" borderId="1" xfId="0" applyNumberFormat="1" applyFont="1" applyFill="1" applyBorder="1" applyAlignment="1">
      <alignment horizontal="center" vertical="top" wrapText="1"/>
    </xf>
    <xf numFmtId="0" fontId="4" fillId="5" borderId="0" xfId="0" applyFont="1" applyFill="1" applyBorder="1" applyAlignment="1">
      <alignment horizontal="center" vertical="top" wrapText="1"/>
    </xf>
    <xf numFmtId="0" fontId="4" fillId="2" borderId="9" xfId="0" applyFont="1" applyFill="1" applyBorder="1" applyAlignment="1">
      <alignment horizontal="center"/>
    </xf>
    <xf numFmtId="1" fontId="4" fillId="2" borderId="9" xfId="0" applyNumberFormat="1" applyFont="1" applyFill="1" applyBorder="1" applyAlignment="1">
      <alignment horizontal="center"/>
    </xf>
    <xf numFmtId="1" fontId="4" fillId="2" borderId="9" xfId="4" applyNumberFormat="1" applyFont="1" applyFill="1" applyBorder="1" applyAlignment="1">
      <alignment horizontal="center"/>
    </xf>
    <xf numFmtId="1" fontId="15" fillId="2" borderId="11" xfId="4" applyNumberFormat="1" applyFont="1" applyFill="1" applyBorder="1" applyAlignment="1">
      <alignment horizontal="center"/>
    </xf>
    <xf numFmtId="1" fontId="15" fillId="0" borderId="12" xfId="4" applyNumberFormat="1" applyFont="1" applyBorder="1" applyAlignment="1">
      <alignment horizontal="center"/>
    </xf>
    <xf numFmtId="1" fontId="15" fillId="2" borderId="12" xfId="4" applyNumberFormat="1" applyFont="1" applyFill="1" applyBorder="1" applyAlignment="1">
      <alignment horizontal="center"/>
    </xf>
    <xf numFmtId="1" fontId="15" fillId="3" borderId="13" xfId="0" applyNumberFormat="1" applyFont="1" applyFill="1" applyBorder="1" applyAlignment="1">
      <alignment horizontal="center" vertical="center"/>
    </xf>
    <xf numFmtId="0" fontId="4" fillId="5" borderId="7" xfId="0" applyFont="1" applyFill="1" applyBorder="1" applyAlignment="1">
      <alignment horizontal="center" vertical="top" wrapText="1"/>
    </xf>
    <xf numFmtId="0" fontId="18" fillId="0" borderId="0" xfId="0" applyFont="1" applyFill="1" applyAlignment="1"/>
    <xf numFmtId="9" fontId="4" fillId="3" borderId="2" xfId="4" applyFont="1" applyFill="1" applyBorder="1" applyAlignment="1">
      <alignment horizontal="center" vertical="center"/>
    </xf>
    <xf numFmtId="9" fontId="17" fillId="0" borderId="0" xfId="4" applyFont="1" applyFill="1" applyBorder="1"/>
    <xf numFmtId="0" fontId="4" fillId="0" borderId="0" xfId="0" applyFont="1" applyFill="1" applyBorder="1" applyAlignment="1">
      <alignment horizontal="center" vertical="top" wrapText="1"/>
    </xf>
    <xf numFmtId="0" fontId="15" fillId="0" borderId="0" xfId="0" applyFont="1" applyFill="1" applyBorder="1" applyAlignment="1">
      <alignment horizontal="center" vertical="top" wrapText="1"/>
    </xf>
    <xf numFmtId="1" fontId="4" fillId="0" borderId="0" xfId="4" applyNumberFormat="1" applyFont="1" applyFill="1" applyBorder="1" applyAlignment="1">
      <alignment horizontal="center"/>
    </xf>
    <xf numFmtId="0" fontId="4" fillId="5" borderId="1" xfId="0" applyFont="1" applyFill="1" applyBorder="1" applyAlignment="1">
      <alignment horizontal="center" vertical="top" wrapText="1"/>
    </xf>
    <xf numFmtId="0" fontId="17" fillId="2" borderId="0" xfId="0" applyFont="1" applyFill="1" applyBorder="1" applyAlignment="1">
      <alignment horizontal="left" vertical="center" wrapText="1"/>
    </xf>
    <xf numFmtId="0" fontId="4" fillId="0" borderId="0" xfId="4" applyNumberFormat="1" applyFont="1" applyFill="1" applyBorder="1" applyAlignment="1">
      <alignment horizontal="center"/>
    </xf>
    <xf numFmtId="0" fontId="4" fillId="0" borderId="0" xfId="0" applyNumberFormat="1" applyFont="1" applyFill="1" applyBorder="1" applyAlignment="1">
      <alignment horizontal="center"/>
    </xf>
    <xf numFmtId="0" fontId="38" fillId="0" borderId="0" xfId="0" applyFont="1" applyFill="1" applyBorder="1"/>
    <xf numFmtId="0" fontId="4" fillId="5" borderId="3" xfId="0" applyFont="1" applyFill="1" applyBorder="1" applyAlignment="1">
      <alignment horizontal="center" vertical="top" wrapText="1"/>
    </xf>
    <xf numFmtId="0" fontId="11" fillId="5" borderId="0" xfId="0" applyFont="1" applyFill="1" applyBorder="1" applyAlignment="1">
      <alignment horizontal="center" vertical="top" wrapText="1"/>
    </xf>
    <xf numFmtId="0" fontId="20" fillId="0" borderId="0" xfId="2" applyFont="1" applyFill="1" applyAlignment="1" applyProtection="1"/>
    <xf numFmtId="0" fontId="19" fillId="0" borderId="0" xfId="0" applyFont="1" applyAlignment="1">
      <alignment wrapText="1"/>
    </xf>
    <xf numFmtId="0" fontId="19" fillId="2" borderId="0" xfId="0" applyFont="1" applyFill="1" applyAlignment="1">
      <alignment horizontal="left" vertical="center" wrapText="1"/>
    </xf>
    <xf numFmtId="0" fontId="8" fillId="5" borderId="7" xfId="0" applyFont="1" applyFill="1" applyBorder="1" applyAlignment="1">
      <alignment horizontal="left" vertical="center" wrapText="1"/>
    </xf>
    <xf numFmtId="0" fontId="24" fillId="4" borderId="0" xfId="0" applyFont="1" applyFill="1" applyBorder="1" applyAlignment="1">
      <alignment horizontal="left" wrapText="1"/>
    </xf>
    <xf numFmtId="0" fontId="19" fillId="0" borderId="0"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28" fillId="4" borderId="0" xfId="0" applyFont="1" applyFill="1" applyBorder="1"/>
    <xf numFmtId="0" fontId="19" fillId="0" borderId="10" xfId="0" applyFont="1" applyFill="1" applyBorder="1" applyAlignment="1">
      <alignment horizontal="left" vertical="center" wrapText="1"/>
    </xf>
    <xf numFmtId="0" fontId="8" fillId="0" borderId="0" xfId="0" applyFont="1" applyAlignment="1">
      <alignment wrapText="1"/>
    </xf>
    <xf numFmtId="10" fontId="17" fillId="0" borderId="0" xfId="4" applyNumberFormat="1" applyFont="1"/>
    <xf numFmtId="3" fontId="17" fillId="0" borderId="0" xfId="0" applyNumberFormat="1" applyFont="1" applyBorder="1"/>
    <xf numFmtId="170" fontId="4" fillId="0" borderId="0" xfId="4" applyNumberFormat="1" applyFont="1" applyBorder="1" applyAlignment="1">
      <alignment horizontal="right" indent="3"/>
    </xf>
    <xf numFmtId="0" fontId="17" fillId="0" borderId="0" xfId="0" applyFont="1" applyBorder="1" applyAlignment="1">
      <alignment horizontal="left"/>
    </xf>
    <xf numFmtId="0" fontId="17" fillId="0" borderId="0" xfId="0" applyFont="1" applyBorder="1" applyAlignment="1">
      <alignment horizontal="center"/>
    </xf>
    <xf numFmtId="0" fontId="4" fillId="5" borderId="1" xfId="0" applyFont="1" applyFill="1" applyBorder="1" applyAlignment="1">
      <alignment horizontal="center" vertical="top" wrapText="1"/>
    </xf>
    <xf numFmtId="0" fontId="36" fillId="0" borderId="0" xfId="0" applyFont="1" applyBorder="1" applyAlignment="1">
      <alignment horizontal="left" wrapText="1"/>
    </xf>
    <xf numFmtId="165" fontId="17" fillId="6" borderId="0" xfId="0" applyNumberFormat="1" applyFont="1" applyFill="1" applyAlignment="1">
      <alignment horizontal="center" vertical="center"/>
    </xf>
    <xf numFmtId="165" fontId="4" fillId="6" borderId="0" xfId="0" applyNumberFormat="1" applyFont="1" applyFill="1" applyAlignment="1">
      <alignment horizontal="center" vertical="center"/>
    </xf>
    <xf numFmtId="0" fontId="17" fillId="0" borderId="0" xfId="0" applyFont="1" applyBorder="1" applyAlignment="1">
      <alignment horizontal="left"/>
    </xf>
    <xf numFmtId="0" fontId="17" fillId="0" borderId="0" xfId="0" applyFont="1" applyBorder="1" applyAlignment="1">
      <alignment horizontal="center"/>
    </xf>
    <xf numFmtId="0" fontId="4" fillId="5" borderId="1" xfId="0" applyFont="1" applyFill="1" applyBorder="1" applyAlignment="1">
      <alignment horizontal="center" vertical="top" wrapText="1"/>
    </xf>
    <xf numFmtId="0" fontId="36" fillId="0" borderId="0" xfId="0" applyFont="1" applyBorder="1" applyAlignment="1">
      <alignment horizontal="left" wrapText="1"/>
    </xf>
    <xf numFmtId="0" fontId="0" fillId="0" borderId="0" xfId="0"/>
    <xf numFmtId="0" fontId="4" fillId="5" borderId="3" xfId="0" applyFont="1" applyFill="1" applyBorder="1" applyAlignment="1">
      <alignment horizontal="center" vertical="top" wrapText="1"/>
    </xf>
    <xf numFmtId="0" fontId="0" fillId="0" borderId="0" xfId="0"/>
    <xf numFmtId="0" fontId="42" fillId="0" borderId="0" xfId="0" applyFont="1" applyFill="1" applyBorder="1" applyAlignment="1">
      <alignment vertical="top" wrapText="1"/>
    </xf>
    <xf numFmtId="0" fontId="0" fillId="0" borderId="0" xfId="0"/>
    <xf numFmtId="9" fontId="17" fillId="0" borderId="0" xfId="4" applyFont="1" applyBorder="1"/>
    <xf numFmtId="0" fontId="17" fillId="4" borderId="0" xfId="0" applyFont="1" applyFill="1" applyBorder="1" applyAlignment="1">
      <alignment horizontal="left" vertical="center" wrapText="1"/>
    </xf>
    <xf numFmtId="9" fontId="4" fillId="4" borderId="0" xfId="0" applyNumberFormat="1" applyFont="1" applyFill="1" applyBorder="1" applyAlignment="1">
      <alignment horizontal="center" vertical="center"/>
    </xf>
    <xf numFmtId="9" fontId="17" fillId="4" borderId="0" xfId="4" applyFont="1" applyFill="1" applyBorder="1" applyAlignment="1">
      <alignment horizontal="center" vertical="center"/>
    </xf>
    <xf numFmtId="2" fontId="49" fillId="4" borderId="0" xfId="0" applyNumberFormat="1" applyFont="1" applyFill="1" applyBorder="1" applyAlignment="1">
      <alignment horizontal="center" vertical="center"/>
    </xf>
    <xf numFmtId="1" fontId="17" fillId="2" borderId="0" xfId="0" applyNumberFormat="1" applyFont="1" applyFill="1" applyBorder="1" applyAlignment="1">
      <alignment horizontal="center" vertical="center"/>
    </xf>
    <xf numFmtId="1" fontId="4" fillId="2" borderId="15" xfId="0" applyNumberFormat="1" applyFont="1" applyFill="1" applyBorder="1" applyAlignment="1">
      <alignment horizontal="center" vertical="center"/>
    </xf>
    <xf numFmtId="0" fontId="0" fillId="7" borderId="15" xfId="0" applyFill="1" applyBorder="1" applyAlignment="1">
      <alignment horizontal="center" vertical="center"/>
    </xf>
    <xf numFmtId="0" fontId="0" fillId="7" borderId="0" xfId="0" applyFill="1" applyBorder="1" applyAlignment="1">
      <alignment horizontal="center" vertical="center"/>
    </xf>
    <xf numFmtId="0" fontId="4" fillId="2" borderId="0" xfId="0" applyFont="1" applyFill="1" applyBorder="1" applyAlignment="1">
      <alignment horizontal="left" vertical="center" wrapText="1"/>
    </xf>
    <xf numFmtId="1" fontId="17" fillId="6" borderId="0" xfId="0" applyNumberFormat="1" applyFont="1" applyFill="1" applyBorder="1" applyAlignment="1">
      <alignment horizontal="center" vertical="center"/>
    </xf>
    <xf numFmtId="9" fontId="4" fillId="7" borderId="15" xfId="0" applyNumberFormat="1" applyFont="1" applyFill="1" applyBorder="1" applyAlignment="1">
      <alignment horizontal="center" vertical="center"/>
    </xf>
    <xf numFmtId="0" fontId="4" fillId="4" borderId="0" xfId="0" applyFont="1" applyFill="1" applyBorder="1" applyAlignment="1">
      <alignment horizontal="left" vertical="center" wrapText="1"/>
    </xf>
    <xf numFmtId="2" fontId="50" fillId="4" borderId="0" xfId="0" applyNumberFormat="1" applyFont="1" applyFill="1" applyBorder="1" applyAlignment="1">
      <alignment horizontal="center" vertical="center"/>
    </xf>
    <xf numFmtId="0" fontId="4" fillId="4" borderId="3" xfId="0" applyFont="1" applyFill="1" applyBorder="1" applyAlignment="1">
      <alignment horizontal="left" vertical="center" wrapText="1"/>
    </xf>
    <xf numFmtId="0" fontId="4" fillId="4" borderId="0" xfId="0" applyFont="1" applyFill="1" applyAlignment="1">
      <alignment horizontal="left" vertical="center" wrapText="1"/>
    </xf>
    <xf numFmtId="165" fontId="17" fillId="4" borderId="0" xfId="0" applyNumberFormat="1" applyFont="1" applyFill="1" applyAlignment="1">
      <alignment horizontal="center" vertical="center"/>
    </xf>
    <xf numFmtId="165" fontId="4" fillId="4" borderId="0" xfId="0" applyNumberFormat="1" applyFont="1" applyFill="1" applyAlignment="1">
      <alignment horizontal="center" vertical="center"/>
    </xf>
    <xf numFmtId="4" fontId="4" fillId="4" borderId="0" xfId="0" applyNumberFormat="1" applyFont="1" applyFill="1" applyBorder="1" applyAlignment="1">
      <alignment horizontal="center" vertical="center"/>
    </xf>
    <xf numFmtId="1" fontId="17" fillId="4" borderId="0" xfId="0" applyNumberFormat="1" applyFont="1" applyFill="1" applyBorder="1" applyAlignment="1">
      <alignment horizontal="center" vertical="center"/>
    </xf>
    <xf numFmtId="1" fontId="4" fillId="4" borderId="0" xfId="0" applyNumberFormat="1" applyFont="1" applyFill="1" applyBorder="1" applyAlignment="1">
      <alignment horizontal="center" vertical="center"/>
    </xf>
    <xf numFmtId="1" fontId="4" fillId="4" borderId="15" xfId="0" applyNumberFormat="1" applyFont="1" applyFill="1" applyBorder="1" applyAlignment="1">
      <alignment horizontal="center" vertical="center"/>
    </xf>
    <xf numFmtId="0" fontId="17" fillId="2" borderId="3" xfId="0" applyFont="1" applyFill="1" applyBorder="1" applyAlignment="1">
      <alignment horizontal="left" vertical="center" wrapText="1"/>
    </xf>
    <xf numFmtId="1" fontId="17" fillId="2" borderId="3" xfId="0" applyNumberFormat="1" applyFont="1" applyFill="1" applyBorder="1" applyAlignment="1">
      <alignment horizontal="center" vertical="center"/>
    </xf>
    <xf numFmtId="1" fontId="4" fillId="2" borderId="3" xfId="0" applyNumberFormat="1" applyFont="1" applyFill="1" applyBorder="1" applyAlignment="1">
      <alignment horizontal="center" vertical="center"/>
    </xf>
    <xf numFmtId="1" fontId="4" fillId="2" borderId="16" xfId="0" applyNumberFormat="1" applyFont="1" applyFill="1" applyBorder="1" applyAlignment="1">
      <alignment horizontal="center" vertical="center"/>
    </xf>
    <xf numFmtId="2" fontId="49" fillId="2" borderId="3" xfId="0" applyNumberFormat="1" applyFont="1" applyFill="1" applyBorder="1" applyAlignment="1">
      <alignment horizontal="center" vertical="center"/>
    </xf>
    <xf numFmtId="0" fontId="47" fillId="6" borderId="0" xfId="0" applyFont="1" applyFill="1" applyAlignment="1">
      <alignment horizontal="left" vertical="center" wrapText="1"/>
    </xf>
    <xf numFmtId="9" fontId="4" fillId="7" borderId="0" xfId="0" applyNumberFormat="1" applyFont="1" applyFill="1" applyAlignment="1">
      <alignment horizontal="center" vertical="center"/>
    </xf>
    <xf numFmtId="9" fontId="47" fillId="7" borderId="15" xfId="0" applyNumberFormat="1" applyFont="1" applyFill="1" applyBorder="1" applyAlignment="1">
      <alignment horizontal="center" vertical="center"/>
    </xf>
    <xf numFmtId="0" fontId="48" fillId="7" borderId="0" xfId="0" applyFont="1" applyFill="1" applyBorder="1" applyAlignment="1">
      <alignment horizontal="center" vertical="center"/>
    </xf>
    <xf numFmtId="0" fontId="17" fillId="4" borderId="0" xfId="0" applyFont="1" applyFill="1" applyAlignment="1">
      <alignment horizontal="left" vertical="center" wrapText="1"/>
    </xf>
    <xf numFmtId="0" fontId="17" fillId="5" borderId="16" xfId="0" applyFont="1" applyFill="1" applyBorder="1" applyAlignment="1">
      <alignment horizontal="center" vertical="center" wrapText="1"/>
    </xf>
    <xf numFmtId="1" fontId="17" fillId="4" borderId="0" xfId="0" applyNumberFormat="1" applyFont="1" applyFill="1" applyBorder="1" applyAlignment="1">
      <alignment horizontal="center" vertical="center" wrapText="1"/>
    </xf>
    <xf numFmtId="1" fontId="17" fillId="2" borderId="0" xfId="0" applyNumberFormat="1" applyFont="1" applyFill="1" applyBorder="1" applyAlignment="1">
      <alignment horizontal="center" vertical="center" wrapText="1"/>
    </xf>
    <xf numFmtId="1" fontId="17" fillId="2" borderId="3" xfId="0" applyNumberFormat="1" applyFont="1" applyFill="1" applyBorder="1" applyAlignment="1">
      <alignment horizontal="center" vertical="center" wrapText="1"/>
    </xf>
    <xf numFmtId="0" fontId="41" fillId="0" borderId="0" xfId="0" applyFont="1" applyBorder="1" applyAlignment="1">
      <alignment vertical="top"/>
    </xf>
    <xf numFmtId="0" fontId="45" fillId="0" borderId="0" xfId="0" applyFont="1" applyFill="1" applyBorder="1" applyAlignment="1">
      <alignment horizontal="center" wrapText="1"/>
    </xf>
    <xf numFmtId="0" fontId="36" fillId="4" borderId="0" xfId="0" applyFont="1" applyFill="1" applyAlignment="1">
      <alignment horizontal="left" wrapText="1"/>
    </xf>
    <xf numFmtId="0" fontId="45" fillId="0" borderId="0" xfId="0" applyFont="1" applyFill="1" applyBorder="1" applyAlignment="1">
      <alignment horizontal="center"/>
    </xf>
    <xf numFmtId="0" fontId="36" fillId="4" borderId="0" xfId="0" applyFont="1" applyFill="1" applyAlignment="1">
      <alignment horizontal="left" wrapText="1"/>
    </xf>
    <xf numFmtId="0" fontId="45" fillId="0" borderId="0" xfId="0" applyFont="1" applyFill="1" applyBorder="1" applyAlignment="1">
      <alignment horizontal="center" vertical="top" wrapText="1"/>
    </xf>
    <xf numFmtId="0" fontId="45" fillId="0" borderId="0" xfId="0" applyFont="1" applyFill="1" applyBorder="1" applyAlignment="1">
      <alignment horizontal="center" vertical="top"/>
    </xf>
    <xf numFmtId="0" fontId="36" fillId="0" borderId="0" xfId="0" applyFont="1" applyBorder="1" applyAlignment="1"/>
    <xf numFmtId="0" fontId="4" fillId="0" borderId="0" xfId="0" applyFont="1" applyBorder="1" applyAlignment="1">
      <alignment horizontal="left" wrapText="1"/>
    </xf>
    <xf numFmtId="0" fontId="4" fillId="2" borderId="9" xfId="0" applyFont="1" applyFill="1" applyBorder="1" applyAlignment="1">
      <alignment horizontal="left" vertical="center" wrapText="1"/>
    </xf>
    <xf numFmtId="0" fontId="4" fillId="0" borderId="0" xfId="0" applyFont="1" applyBorder="1" applyAlignment="1">
      <alignment horizontal="left" vertical="center" wrapText="1"/>
    </xf>
    <xf numFmtId="9" fontId="4" fillId="2" borderId="0" xfId="4" applyFont="1" applyFill="1" applyBorder="1" applyAlignment="1">
      <alignment horizontal="center" vertical="center"/>
    </xf>
    <xf numFmtId="9" fontId="4" fillId="0" borderId="0" xfId="4" applyFont="1" applyBorder="1" applyAlignment="1">
      <alignment horizontal="center" vertical="center"/>
    </xf>
    <xf numFmtId="9" fontId="4" fillId="0" borderId="0" xfId="4" applyNumberFormat="1" applyFont="1" applyBorder="1" applyAlignment="1">
      <alignment horizontal="right" indent="3"/>
    </xf>
    <xf numFmtId="2" fontId="17" fillId="0" borderId="0" xfId="0" applyNumberFormat="1" applyFont="1"/>
    <xf numFmtId="4" fontId="17" fillId="0" borderId="0" xfId="0" applyNumberFormat="1" applyFont="1"/>
    <xf numFmtId="0" fontId="4" fillId="5" borderId="1" xfId="0" applyFont="1" applyFill="1" applyBorder="1" applyAlignment="1">
      <alignment horizontal="center" vertical="top" wrapText="1"/>
    </xf>
    <xf numFmtId="0" fontId="4" fillId="5" borderId="1" xfId="0" applyFont="1" applyFill="1" applyBorder="1" applyAlignment="1">
      <alignment horizontal="center" vertical="top" wrapText="1"/>
    </xf>
    <xf numFmtId="0" fontId="50" fillId="2" borderId="0" xfId="0" applyFont="1" applyFill="1" applyBorder="1" applyAlignment="1">
      <alignment horizontal="center" vertical="center"/>
    </xf>
    <xf numFmtId="0" fontId="50" fillId="4" borderId="0" xfId="0" applyFont="1" applyFill="1" applyBorder="1" applyAlignment="1">
      <alignment horizontal="center" vertical="center"/>
    </xf>
    <xf numFmtId="0" fontId="50" fillId="4" borderId="3" xfId="0" applyFont="1" applyFill="1" applyBorder="1" applyAlignment="1">
      <alignment horizontal="center" vertical="center"/>
    </xf>
    <xf numFmtId="0" fontId="60" fillId="4" borderId="0" xfId="0" applyFont="1" applyFill="1" applyBorder="1" applyAlignment="1">
      <alignment horizontal="left" wrapText="1"/>
    </xf>
    <xf numFmtId="0" fontId="49" fillId="4" borderId="0" xfId="0" applyFont="1" applyFill="1" applyBorder="1" applyAlignment="1">
      <alignment horizontal="left" vertical="center"/>
    </xf>
    <xf numFmtId="0" fontId="50" fillId="4" borderId="0" xfId="0" applyFont="1" applyFill="1" applyBorder="1" applyAlignment="1">
      <alignment horizontal="left" vertical="center"/>
    </xf>
    <xf numFmtId="0" fontId="61" fillId="0" borderId="0" xfId="0" applyFont="1" applyFill="1" applyAlignment="1">
      <alignment horizontal="left" vertical="top"/>
    </xf>
    <xf numFmtId="0" fontId="37" fillId="4" borderId="0" xfId="0" applyFont="1" applyFill="1" applyBorder="1" applyAlignment="1">
      <alignment horizontal="left" vertical="center"/>
    </xf>
    <xf numFmtId="0" fontId="38" fillId="4" borderId="0" xfId="0" applyFont="1" applyFill="1" applyBorder="1" applyAlignment="1">
      <alignment horizontal="left" vertical="center"/>
    </xf>
    <xf numFmtId="0" fontId="63" fillId="0" borderId="0" xfId="0" applyFont="1" applyFill="1" applyAlignment="1">
      <alignment horizontal="left" vertical="top"/>
    </xf>
    <xf numFmtId="0" fontId="62" fillId="0" borderId="0" xfId="0" applyFont="1" applyFill="1" applyBorder="1" applyAlignment="1">
      <alignment horizontal="left" vertical="center"/>
    </xf>
    <xf numFmtId="0" fontId="45" fillId="0" borderId="0" xfId="0" applyFont="1" applyFill="1" applyBorder="1" applyAlignment="1">
      <alignment horizontal="left" vertical="center" wrapText="1"/>
    </xf>
    <xf numFmtId="1" fontId="0" fillId="0" borderId="0" xfId="0" applyNumberFormat="1"/>
    <xf numFmtId="165" fontId="0" fillId="0" borderId="0" xfId="0" applyNumberFormat="1"/>
    <xf numFmtId="9" fontId="4" fillId="3" borderId="2" xfId="4" applyNumberFormat="1" applyFont="1" applyFill="1" applyBorder="1" applyAlignment="1">
      <alignment horizontal="center" vertical="center"/>
    </xf>
    <xf numFmtId="9" fontId="4" fillId="0" borderId="0" xfId="4" applyNumberFormat="1" applyFont="1" applyBorder="1" applyAlignment="1">
      <alignment horizontal="center"/>
    </xf>
    <xf numFmtId="9" fontId="4" fillId="2" borderId="0" xfId="4" applyNumberFormat="1" applyFont="1" applyFill="1" applyBorder="1" applyAlignment="1">
      <alignment horizontal="center"/>
    </xf>
    <xf numFmtId="0" fontId="31" fillId="0" borderId="0" xfId="65" applyFont="1" applyBorder="1" applyAlignment="1">
      <alignment horizontal="right" vertical="center" wrapText="1"/>
    </xf>
    <xf numFmtId="0" fontId="36" fillId="4" borderId="0" xfId="0" applyFont="1" applyFill="1" applyAlignment="1">
      <alignment horizontal="left" wrapText="1"/>
    </xf>
    <xf numFmtId="0" fontId="0" fillId="0" borderId="0" xfId="0"/>
    <xf numFmtId="0" fontId="4" fillId="3" borderId="2" xfId="0" applyFont="1" applyFill="1" applyBorder="1" applyAlignment="1">
      <alignment horizontal="left" vertical="center" wrapText="1"/>
    </xf>
    <xf numFmtId="0" fontId="4" fillId="3" borderId="7" xfId="0" applyFont="1" applyFill="1" applyBorder="1" applyAlignment="1">
      <alignment horizontal="center" vertical="center" wrapText="1"/>
    </xf>
    <xf numFmtId="9" fontId="17" fillId="0" borderId="0" xfId="0" applyNumberFormat="1" applyFont="1"/>
    <xf numFmtId="9" fontId="4" fillId="2" borderId="0" xfId="0" applyNumberFormat="1" applyFont="1" applyFill="1" applyBorder="1" applyAlignment="1">
      <alignment horizontal="center" vertical="center" wrapText="1"/>
    </xf>
    <xf numFmtId="9" fontId="4" fillId="0" borderId="0" xfId="0" applyNumberFormat="1" applyFont="1" applyBorder="1" applyAlignment="1">
      <alignment horizontal="center" vertical="center" wrapText="1"/>
    </xf>
    <xf numFmtId="9" fontId="4" fillId="0" borderId="0" xfId="0" applyNumberFormat="1" applyFont="1" applyFill="1" applyBorder="1" applyAlignment="1">
      <alignment horizontal="center" vertical="center" wrapText="1"/>
    </xf>
    <xf numFmtId="2" fontId="17" fillId="0" borderId="0" xfId="0" applyNumberFormat="1" applyFont="1" applyAlignment="1">
      <alignment vertical="center"/>
    </xf>
    <xf numFmtId="2" fontId="17" fillId="0" borderId="0" xfId="0" applyNumberFormat="1" applyFont="1" applyFill="1" applyAlignment="1">
      <alignment vertical="center"/>
    </xf>
    <xf numFmtId="9" fontId="17" fillId="4" borderId="0" xfId="4" applyFont="1" applyFill="1" applyBorder="1" applyAlignment="1">
      <alignment horizontal="right" vertical="center"/>
    </xf>
    <xf numFmtId="9" fontId="17" fillId="4" borderId="3" xfId="4" quotePrefix="1" applyFont="1" applyFill="1" applyBorder="1" applyAlignment="1">
      <alignment horizontal="right" vertical="center"/>
    </xf>
    <xf numFmtId="9" fontId="17" fillId="4" borderId="0" xfId="4" quotePrefix="1" applyFont="1" applyFill="1" applyBorder="1" applyAlignment="1">
      <alignment horizontal="right" vertical="center"/>
    </xf>
    <xf numFmtId="9" fontId="17" fillId="4" borderId="3" xfId="4" applyNumberFormat="1" applyFont="1" applyFill="1" applyBorder="1" applyAlignment="1">
      <alignment horizontal="right" vertical="center"/>
    </xf>
    <xf numFmtId="9" fontId="17" fillId="2" borderId="0" xfId="4" applyNumberFormat="1" applyFont="1" applyFill="1" applyBorder="1" applyAlignment="1">
      <alignment horizontal="right" vertical="center" indent="2"/>
    </xf>
    <xf numFmtId="9" fontId="4" fillId="2" borderId="0" xfId="4" applyNumberFormat="1" applyFont="1" applyFill="1" applyBorder="1" applyAlignment="1">
      <alignment horizontal="right" vertical="center" indent="2"/>
    </xf>
    <xf numFmtId="9" fontId="17" fillId="4" borderId="0" xfId="4" applyNumberFormat="1" applyFont="1" applyFill="1" applyAlignment="1">
      <alignment horizontal="right" vertical="center" indent="2"/>
    </xf>
    <xf numFmtId="9" fontId="4" fillId="4" borderId="0" xfId="4" applyNumberFormat="1" applyFont="1" applyFill="1" applyAlignment="1">
      <alignment horizontal="right" vertical="center" indent="2"/>
    </xf>
    <xf numFmtId="9" fontId="17" fillId="4" borderId="3" xfId="4" applyNumberFormat="1" applyFont="1" applyFill="1" applyBorder="1" applyAlignment="1">
      <alignment horizontal="right" vertical="center" indent="2"/>
    </xf>
    <xf numFmtId="9" fontId="4" fillId="4" borderId="3" xfId="4" applyNumberFormat="1" applyFont="1" applyFill="1" applyBorder="1" applyAlignment="1">
      <alignment horizontal="right" vertical="center" indent="2"/>
    </xf>
    <xf numFmtId="173" fontId="4" fillId="2" borderId="15" xfId="0" applyNumberFormat="1" applyFont="1" applyFill="1" applyBorder="1" applyAlignment="1">
      <alignment horizontal="right" vertical="center"/>
    </xf>
    <xf numFmtId="173" fontId="4" fillId="4" borderId="15" xfId="0" applyNumberFormat="1" applyFont="1" applyFill="1" applyBorder="1" applyAlignment="1">
      <alignment horizontal="right" vertical="center"/>
    </xf>
    <xf numFmtId="173" fontId="25" fillId="8" borderId="15" xfId="9" applyNumberFormat="1" applyFont="1" applyFill="1" applyBorder="1" applyAlignment="1">
      <alignment horizontal="right" vertical="center"/>
    </xf>
    <xf numFmtId="173" fontId="4" fillId="4" borderId="16" xfId="0" applyNumberFormat="1" applyFont="1" applyFill="1" applyBorder="1" applyAlignment="1">
      <alignment horizontal="right" vertical="center"/>
    </xf>
    <xf numFmtId="9" fontId="17" fillId="2" borderId="3" xfId="4" applyFont="1" applyFill="1" applyBorder="1" applyAlignment="1">
      <alignment horizontal="right" vertical="center"/>
    </xf>
    <xf numFmtId="9" fontId="4" fillId="4" borderId="16" xfId="4" applyNumberFormat="1" applyFont="1" applyFill="1" applyBorder="1" applyAlignment="1">
      <alignment horizontal="right" vertical="center"/>
    </xf>
    <xf numFmtId="0" fontId="22" fillId="0" borderId="0" xfId="0" applyFont="1" applyFill="1" applyAlignment="1">
      <alignment vertical="top" wrapText="1"/>
    </xf>
    <xf numFmtId="0" fontId="19" fillId="4" borderId="0" xfId="0" applyFont="1" applyFill="1" applyAlignment="1">
      <alignment vertical="top" wrapText="1"/>
    </xf>
    <xf numFmtId="0" fontId="22" fillId="4" borderId="0" xfId="0" applyFont="1" applyFill="1" applyAlignment="1">
      <alignment vertical="top" wrapText="1"/>
    </xf>
    <xf numFmtId="0" fontId="10" fillId="4" borderId="0" xfId="2" applyFont="1" applyFill="1" applyAlignment="1" applyProtection="1">
      <alignment vertical="top" wrapText="1"/>
    </xf>
    <xf numFmtId="0" fontId="10" fillId="0" borderId="0" xfId="2" applyFont="1" applyAlignment="1" applyProtection="1">
      <alignment wrapText="1"/>
    </xf>
    <xf numFmtId="0" fontId="19" fillId="4" borderId="0" xfId="0" applyFont="1" applyFill="1" applyAlignment="1">
      <alignment horizontal="left" vertical="top" wrapText="1"/>
    </xf>
    <xf numFmtId="0" fontId="10" fillId="4" borderId="0" xfId="2" applyFont="1" applyFill="1" applyAlignment="1" applyProtection="1">
      <alignment wrapText="1"/>
    </xf>
    <xf numFmtId="0" fontId="10" fillId="4" borderId="0" xfId="2" applyFont="1" applyFill="1" applyAlignment="1" applyProtection="1">
      <alignment horizontal="left" vertical="top" wrapText="1"/>
    </xf>
    <xf numFmtId="0" fontId="19" fillId="4" borderId="0" xfId="0" applyFont="1" applyFill="1" applyBorder="1" applyAlignment="1">
      <alignment vertical="top" wrapText="1"/>
    </xf>
    <xf numFmtId="0" fontId="19" fillId="4" borderId="0" xfId="0" applyFont="1" applyFill="1" applyBorder="1" applyAlignment="1">
      <alignment horizontal="left" vertical="top" wrapText="1"/>
    </xf>
    <xf numFmtId="0" fontId="82" fillId="4" borderId="0" xfId="0" applyFont="1" applyFill="1" applyAlignment="1">
      <alignment wrapText="1"/>
    </xf>
    <xf numFmtId="0" fontId="19" fillId="0" borderId="0" xfId="0" applyFont="1" applyFill="1" applyAlignment="1">
      <alignment vertical="top" wrapText="1"/>
    </xf>
    <xf numFmtId="0" fontId="21" fillId="0" borderId="0" xfId="0" applyFont="1" applyFill="1" applyAlignment="1">
      <alignment wrapText="1"/>
    </xf>
    <xf numFmtId="0" fontId="19" fillId="0" borderId="0" xfId="0" applyFont="1" applyFill="1" applyAlignment="1">
      <alignment horizontal="left" vertical="top" wrapText="1"/>
    </xf>
    <xf numFmtId="0" fontId="10" fillId="0" borderId="0" xfId="2" applyFont="1" applyFill="1" applyAlignment="1" applyProtection="1">
      <alignment wrapText="1"/>
    </xf>
    <xf numFmtId="0" fontId="81" fillId="0" borderId="0" xfId="0" applyFont="1" applyFill="1" applyAlignment="1">
      <alignment wrapText="1"/>
    </xf>
    <xf numFmtId="0" fontId="82" fillId="0" borderId="0" xfId="0" applyFont="1" applyFill="1" applyAlignment="1">
      <alignment wrapText="1"/>
    </xf>
    <xf numFmtId="0" fontId="81" fillId="0" borderId="0" xfId="0" applyFont="1" applyAlignment="1">
      <alignment wrapText="1"/>
    </xf>
    <xf numFmtId="9" fontId="15" fillId="0" borderId="0" xfId="4" applyFont="1" applyFill="1" applyBorder="1" applyAlignment="1">
      <alignment horizontal="center" vertical="center"/>
    </xf>
    <xf numFmtId="0" fontId="15" fillId="0" borderId="10" xfId="0" applyFont="1" applyFill="1" applyBorder="1" applyAlignment="1">
      <alignment horizontal="left" vertical="center" wrapText="1"/>
    </xf>
    <xf numFmtId="9" fontId="15" fillId="0" borderId="10" xfId="4" applyFont="1" applyFill="1" applyBorder="1" applyAlignment="1">
      <alignment horizontal="center" vertical="center"/>
    </xf>
    <xf numFmtId="9" fontId="15" fillId="0" borderId="0" xfId="0" applyNumberFormat="1" applyFont="1" applyFill="1" applyBorder="1" applyAlignment="1">
      <alignment horizontal="center" vertical="center" wrapText="1"/>
    </xf>
    <xf numFmtId="9" fontId="15" fillId="0" borderId="10" xfId="0" applyNumberFormat="1" applyFont="1" applyFill="1" applyBorder="1" applyAlignment="1">
      <alignment horizontal="center" vertical="center" wrapText="1"/>
    </xf>
    <xf numFmtId="0" fontId="15" fillId="0" borderId="0" xfId="0" applyFont="1" applyFill="1" applyBorder="1" applyAlignment="1">
      <alignment horizontal="left" vertical="center"/>
    </xf>
    <xf numFmtId="0" fontId="15" fillId="0" borderId="10" xfId="0" applyFont="1" applyFill="1" applyBorder="1" applyAlignment="1">
      <alignment horizontal="left" vertical="center"/>
    </xf>
    <xf numFmtId="0" fontId="83" fillId="0" borderId="0" xfId="0" applyFont="1" applyFill="1" applyBorder="1" applyAlignment="1">
      <alignment horizontal="left" vertical="center"/>
    </xf>
    <xf numFmtId="0" fontId="8" fillId="0" borderId="0" xfId="0" applyFont="1" applyFill="1" applyBorder="1" applyAlignment="1">
      <alignment horizontal="left" wrapText="1"/>
    </xf>
    <xf numFmtId="0" fontId="84" fillId="0" borderId="0" xfId="0" applyFont="1"/>
    <xf numFmtId="0" fontId="0" fillId="0" borderId="0" xfId="0"/>
    <xf numFmtId="0" fontId="0" fillId="0" borderId="0" xfId="0"/>
    <xf numFmtId="0" fontId="18" fillId="0" borderId="0" xfId="0" applyFont="1" applyFill="1" applyAlignment="1">
      <alignment wrapText="1"/>
    </xf>
    <xf numFmtId="0" fontId="4" fillId="5" borderId="10" xfId="0" applyFont="1" applyFill="1" applyBorder="1" applyAlignment="1">
      <alignment horizontal="center" vertical="top" wrapText="1"/>
    </xf>
    <xf numFmtId="0" fontId="4" fillId="5" borderId="9" xfId="0" applyFont="1" applyFill="1" applyBorder="1" applyAlignment="1">
      <alignment vertical="top" wrapText="1"/>
    </xf>
    <xf numFmtId="9" fontId="4" fillId="2" borderId="0" xfId="4" applyFont="1" applyFill="1" applyBorder="1" applyAlignment="1">
      <alignment horizontal="left" vertical="center"/>
    </xf>
    <xf numFmtId="0" fontId="4" fillId="5" borderId="10" xfId="0" applyFont="1" applyFill="1" applyBorder="1" applyAlignment="1">
      <alignment horizontal="center" vertical="center" wrapText="1"/>
    </xf>
    <xf numFmtId="3" fontId="4" fillId="0" borderId="0" xfId="0" applyNumberFormat="1" applyFont="1" applyBorder="1" applyAlignment="1">
      <alignment horizontal="right" indent="2"/>
    </xf>
    <xf numFmtId="0" fontId="4" fillId="5" borderId="1" xfId="0" applyFont="1" applyFill="1" applyBorder="1" applyAlignment="1">
      <alignment horizontal="center" vertical="top" wrapText="1"/>
    </xf>
    <xf numFmtId="1" fontId="17" fillId="2" borderId="0" xfId="0" applyNumberFormat="1" applyFont="1" applyFill="1" applyBorder="1" applyAlignment="1">
      <alignment horizontal="center"/>
    </xf>
    <xf numFmtId="1" fontId="17" fillId="0" borderId="0" xfId="0" applyNumberFormat="1" applyFont="1" applyFill="1" applyBorder="1" applyAlignment="1">
      <alignment horizontal="center"/>
    </xf>
    <xf numFmtId="0" fontId="4" fillId="5" borderId="1" xfId="0" applyFont="1" applyFill="1" applyBorder="1" applyAlignment="1">
      <alignment horizontal="center" vertical="top" wrapText="1"/>
    </xf>
    <xf numFmtId="0" fontId="4" fillId="5" borderId="1" xfId="0" applyFont="1" applyFill="1" applyBorder="1" applyAlignment="1">
      <alignment horizontal="center" vertical="top" wrapText="1"/>
    </xf>
    <xf numFmtId="165" fontId="17" fillId="4" borderId="0" xfId="0" applyNumberFormat="1" applyFont="1" applyFill="1" applyBorder="1" applyAlignment="1">
      <alignment horizontal="right" vertical="center" indent="2"/>
    </xf>
    <xf numFmtId="165" fontId="4" fillId="4" borderId="0" xfId="0" applyNumberFormat="1" applyFont="1" applyFill="1" applyBorder="1" applyAlignment="1">
      <alignment horizontal="right" vertical="center" indent="2"/>
    </xf>
    <xf numFmtId="1" fontId="4" fillId="2" borderId="0" xfId="0" applyNumberFormat="1" applyFont="1" applyFill="1" applyBorder="1" applyAlignment="1">
      <alignment horizontal="right" vertical="center" indent="2"/>
    </xf>
    <xf numFmtId="1" fontId="17" fillId="4" borderId="3" xfId="0" applyNumberFormat="1" applyFont="1" applyFill="1" applyBorder="1" applyAlignment="1">
      <alignment horizontal="right" vertical="center" indent="2"/>
    </xf>
    <xf numFmtId="165" fontId="4" fillId="2" borderId="15" xfId="0" applyNumberFormat="1" applyFont="1" applyFill="1" applyBorder="1" applyAlignment="1">
      <alignment horizontal="right" vertical="center" indent="1"/>
    </xf>
    <xf numFmtId="165" fontId="4" fillId="4" borderId="15" xfId="0" applyNumberFormat="1" applyFont="1" applyFill="1" applyBorder="1" applyAlignment="1">
      <alignment horizontal="right" vertical="center" indent="1"/>
    </xf>
    <xf numFmtId="0" fontId="4" fillId="2" borderId="0" xfId="0" applyFont="1" applyFill="1" applyBorder="1" applyAlignment="1">
      <alignment horizontal="center"/>
    </xf>
    <xf numFmtId="0" fontId="4" fillId="2" borderId="0" xfId="0" applyFont="1" applyFill="1" applyBorder="1" applyAlignment="1">
      <alignment horizontal="center"/>
    </xf>
    <xf numFmtId="0" fontId="4" fillId="0" borderId="0" xfId="0" applyFont="1" applyFill="1" applyBorder="1" applyAlignment="1">
      <alignment horizontal="center"/>
    </xf>
    <xf numFmtId="0" fontId="4" fillId="2" borderId="0" xfId="0" applyFont="1" applyFill="1" applyBorder="1" applyAlignment="1">
      <alignment horizontal="center"/>
    </xf>
    <xf numFmtId="0" fontId="4" fillId="0" borderId="0" xfId="0" applyFont="1" applyFill="1" applyBorder="1" applyAlignment="1">
      <alignment horizontal="center"/>
    </xf>
    <xf numFmtId="0" fontId="4" fillId="2" borderId="0" xfId="0" applyFont="1" applyFill="1" applyBorder="1" applyAlignment="1">
      <alignment horizontal="center"/>
    </xf>
    <xf numFmtId="0" fontId="85" fillId="4" borderId="3" xfId="0" applyFont="1" applyFill="1" applyBorder="1" applyAlignment="1">
      <alignment horizontal="center" vertical="center"/>
    </xf>
    <xf numFmtId="0" fontId="4" fillId="5" borderId="1" xfId="0" applyFont="1" applyFill="1" applyBorder="1" applyAlignment="1">
      <alignment horizontal="center" vertical="top" wrapText="1"/>
    </xf>
    <xf numFmtId="0" fontId="10" fillId="40" borderId="0" xfId="2" applyFont="1" applyFill="1" applyBorder="1" applyAlignment="1" applyProtection="1"/>
    <xf numFmtId="0" fontId="8" fillId="40" borderId="0" xfId="0" applyFont="1" applyFill="1" applyBorder="1" applyAlignment="1">
      <alignment horizontal="left"/>
    </xf>
    <xf numFmtId="0" fontId="17" fillId="40" borderId="0" xfId="0" applyFont="1" applyFill="1"/>
    <xf numFmtId="0" fontId="20" fillId="40" borderId="0" xfId="0" applyFont="1" applyFill="1" applyBorder="1" applyAlignment="1"/>
    <xf numFmtId="0" fontId="4" fillId="5" borderId="1" xfId="0" applyFont="1" applyFill="1" applyBorder="1" applyAlignment="1">
      <alignment horizontal="center" vertical="top" wrapText="1"/>
    </xf>
    <xf numFmtId="0" fontId="17" fillId="0" borderId="0" xfId="0" applyFont="1" applyBorder="1" applyAlignment="1">
      <alignment horizontal="left"/>
    </xf>
    <xf numFmtId="0" fontId="17" fillId="0" borderId="0" xfId="0" applyFont="1" applyBorder="1" applyAlignment="1">
      <alignment horizontal="center"/>
    </xf>
    <xf numFmtId="0" fontId="4" fillId="5" borderId="1" xfId="0" applyFont="1" applyFill="1" applyBorder="1" applyAlignment="1">
      <alignment horizontal="center" vertical="top" wrapText="1"/>
    </xf>
    <xf numFmtId="0" fontId="17" fillId="0" borderId="0" xfId="0" applyFont="1" applyBorder="1" applyAlignment="1">
      <alignment horizontal="left"/>
    </xf>
    <xf numFmtId="0" fontId="17" fillId="0" borderId="0" xfId="0" applyFont="1" applyBorder="1" applyAlignment="1">
      <alignment horizontal="center"/>
    </xf>
    <xf numFmtId="0" fontId="5" fillId="0" borderId="0" xfId="0" applyFont="1" applyFill="1" applyAlignment="1">
      <alignment horizontal="center" vertical="center" wrapText="1"/>
    </xf>
    <xf numFmtId="0" fontId="17" fillId="0" borderId="0" xfId="0" applyFont="1" applyAlignment="1">
      <alignment vertical="center" wrapText="1"/>
    </xf>
    <xf numFmtId="3" fontId="17" fillId="0" borderId="0" xfId="0" applyNumberFormat="1" applyFont="1"/>
    <xf numFmtId="9" fontId="17" fillId="0" borderId="0" xfId="4" applyNumberFormat="1" applyFont="1" applyBorder="1"/>
    <xf numFmtId="165" fontId="17" fillId="0" borderId="0" xfId="0" applyNumberFormat="1" applyFont="1" applyAlignment="1">
      <alignment horizontal="center"/>
    </xf>
    <xf numFmtId="0" fontId="4" fillId="5" borderId="1" xfId="0" applyFont="1" applyFill="1" applyBorder="1" applyAlignment="1">
      <alignment horizontal="center" vertical="top" wrapText="1"/>
    </xf>
    <xf numFmtId="0" fontId="18" fillId="0" borderId="0" xfId="0" applyFont="1" applyBorder="1" applyAlignment="1">
      <alignment horizontal="center"/>
    </xf>
    <xf numFmtId="0" fontId="38" fillId="0" borderId="0" xfId="0" applyFont="1" applyBorder="1" applyAlignment="1">
      <alignment horizontal="center"/>
    </xf>
    <xf numFmtId="0" fontId="4" fillId="0" borderId="0" xfId="0" applyFont="1" applyBorder="1" applyAlignment="1">
      <alignment horizontal="center"/>
    </xf>
    <xf numFmtId="0" fontId="4" fillId="3" borderId="2" xfId="0" applyFont="1" applyFill="1" applyBorder="1" applyAlignment="1">
      <alignment horizontal="center" vertical="center" wrapText="1"/>
    </xf>
    <xf numFmtId="0" fontId="4" fillId="0" borderId="0" xfId="0" applyFont="1" applyFill="1" applyBorder="1" applyAlignment="1">
      <alignment horizontal="center"/>
    </xf>
    <xf numFmtId="0" fontId="4" fillId="5" borderId="1" xfId="0" applyFont="1" applyFill="1" applyBorder="1" applyAlignment="1">
      <alignment horizontal="center" vertical="top" wrapText="1"/>
    </xf>
    <xf numFmtId="0" fontId="4" fillId="2" borderId="0" xfId="0" applyFont="1" applyFill="1" applyBorder="1" applyAlignment="1">
      <alignment horizontal="center"/>
    </xf>
    <xf numFmtId="2" fontId="4" fillId="3" borderId="2" xfId="0" applyNumberFormat="1" applyFont="1" applyFill="1" applyBorder="1" applyAlignment="1">
      <alignment horizontal="center" vertical="center"/>
    </xf>
    <xf numFmtId="2" fontId="4" fillId="0" borderId="0" xfId="0" applyNumberFormat="1" applyFont="1" applyFill="1" applyBorder="1" applyAlignment="1">
      <alignment horizontal="center"/>
    </xf>
    <xf numFmtId="2" fontId="4" fillId="2" borderId="0" xfId="0" applyNumberFormat="1" applyFont="1" applyFill="1" applyBorder="1" applyAlignment="1">
      <alignment horizontal="center"/>
    </xf>
    <xf numFmtId="49" fontId="4" fillId="5" borderId="1" xfId="0" applyNumberFormat="1" applyFont="1" applyFill="1" applyBorder="1" applyAlignment="1">
      <alignment horizontal="center" vertical="top" wrapText="1"/>
    </xf>
    <xf numFmtId="2" fontId="50" fillId="4" borderId="3" xfId="0" applyNumberFormat="1" applyFont="1" applyFill="1" applyBorder="1" applyAlignment="1">
      <alignment horizontal="center" vertical="center"/>
    </xf>
    <xf numFmtId="0" fontId="0" fillId="0" borderId="0" xfId="0"/>
    <xf numFmtId="0" fontId="0" fillId="4" borderId="0" xfId="0" applyFill="1"/>
    <xf numFmtId="0" fontId="4" fillId="4" borderId="0" xfId="0" applyFont="1" applyFill="1" applyBorder="1"/>
    <xf numFmtId="0" fontId="17" fillId="4" borderId="0" xfId="0" applyFont="1" applyFill="1" applyBorder="1"/>
    <xf numFmtId="0" fontId="33" fillId="4" borderId="0" xfId="0" applyFont="1" applyFill="1" applyBorder="1"/>
    <xf numFmtId="0" fontId="17" fillId="2" borderId="0" xfId="0" applyFont="1" applyFill="1" applyBorder="1" applyAlignment="1">
      <alignment horizontal="left" vertical="center" wrapText="1"/>
    </xf>
    <xf numFmtId="165" fontId="17" fillId="6" borderId="0" xfId="0" applyNumberFormat="1" applyFont="1" applyFill="1" applyBorder="1" applyAlignment="1">
      <alignment horizontal="center" vertical="center"/>
    </xf>
    <xf numFmtId="165" fontId="4" fillId="6" borderId="0" xfId="0" applyNumberFormat="1" applyFont="1" applyFill="1" applyBorder="1" applyAlignment="1">
      <alignment horizontal="center" vertical="center"/>
    </xf>
    <xf numFmtId="0" fontId="17" fillId="5" borderId="15" xfId="0" applyFont="1" applyFill="1" applyBorder="1" applyAlignment="1">
      <alignment horizontal="center" vertical="center" wrapText="1"/>
    </xf>
    <xf numFmtId="0" fontId="47" fillId="6" borderId="0" xfId="0" applyFont="1" applyFill="1" applyBorder="1" applyAlignment="1">
      <alignment horizontal="left" vertical="center" wrapText="1"/>
    </xf>
    <xf numFmtId="9" fontId="4" fillId="7" borderId="0" xfId="0" applyNumberFormat="1" applyFont="1" applyFill="1" applyBorder="1" applyAlignment="1">
      <alignment horizontal="center" vertical="center"/>
    </xf>
    <xf numFmtId="0" fontId="0" fillId="7" borderId="15" xfId="0" applyFill="1" applyBorder="1" applyAlignment="1">
      <alignment horizontal="center"/>
    </xf>
    <xf numFmtId="0" fontId="48" fillId="7" borderId="0" xfId="0" applyFont="1" applyFill="1" applyBorder="1" applyAlignment="1">
      <alignment vertical="center"/>
    </xf>
    <xf numFmtId="0" fontId="17" fillId="4" borderId="3" xfId="0" applyFont="1" applyFill="1" applyBorder="1" applyAlignment="1">
      <alignment horizontal="left" vertical="center" wrapText="1"/>
    </xf>
    <xf numFmtId="165" fontId="4" fillId="4" borderId="3" xfId="0" applyNumberFormat="1" applyFont="1" applyFill="1" applyBorder="1" applyAlignment="1">
      <alignment horizontal="right" vertical="center" indent="2"/>
    </xf>
    <xf numFmtId="2" fontId="49" fillId="2" borderId="0" xfId="0" applyNumberFormat="1" applyFont="1" applyFill="1" applyBorder="1" applyAlignment="1">
      <alignment horizontal="center" vertical="center"/>
    </xf>
    <xf numFmtId="165" fontId="4" fillId="2" borderId="15" xfId="0" applyNumberFormat="1" applyFont="1" applyFill="1" applyBorder="1" applyAlignment="1">
      <alignment horizontal="right" vertical="center"/>
    </xf>
    <xf numFmtId="9" fontId="17" fillId="2" borderId="0" xfId="4" applyFont="1" applyFill="1" applyBorder="1" applyAlignment="1">
      <alignment horizontal="right" vertical="center"/>
    </xf>
    <xf numFmtId="165" fontId="17" fillId="2" borderId="0" xfId="0" applyNumberFormat="1" applyFont="1" applyFill="1" applyBorder="1" applyAlignment="1">
      <alignment horizontal="right" vertical="center" indent="2"/>
    </xf>
    <xf numFmtId="165" fontId="4" fillId="2" borderId="0" xfId="0" applyNumberFormat="1" applyFont="1" applyFill="1" applyBorder="1" applyAlignment="1">
      <alignment horizontal="right" vertical="center" indent="2"/>
    </xf>
    <xf numFmtId="2" fontId="49" fillId="4" borderId="3" xfId="0" applyNumberFormat="1" applyFont="1" applyFill="1" applyBorder="1" applyAlignment="1">
      <alignment horizontal="center" vertical="center"/>
    </xf>
    <xf numFmtId="165" fontId="4" fillId="4" borderId="16" xfId="0" applyNumberFormat="1" applyFont="1" applyFill="1" applyBorder="1" applyAlignment="1">
      <alignment horizontal="right" vertical="center"/>
    </xf>
    <xf numFmtId="9" fontId="17" fillId="4" borderId="3" xfId="4" applyFont="1" applyFill="1" applyBorder="1" applyAlignment="1">
      <alignment horizontal="right" vertical="center"/>
    </xf>
    <xf numFmtId="165" fontId="17" fillId="4" borderId="3" xfId="0" applyNumberFormat="1" applyFont="1" applyFill="1" applyBorder="1" applyAlignment="1">
      <alignment horizontal="right" vertical="center" indent="2"/>
    </xf>
    <xf numFmtId="1" fontId="4" fillId="4" borderId="3" xfId="0" applyNumberFormat="1" applyFont="1" applyFill="1" applyBorder="1" applyAlignment="1">
      <alignment horizontal="right" vertical="center" indent="2"/>
    </xf>
    <xf numFmtId="2" fontId="50" fillId="2" borderId="0" xfId="0" applyNumberFormat="1" applyFont="1" applyFill="1" applyBorder="1" applyAlignment="1">
      <alignment horizontal="center" vertical="center"/>
    </xf>
    <xf numFmtId="9" fontId="4" fillId="2" borderId="0" xfId="0" applyNumberFormat="1" applyFont="1" applyFill="1" applyBorder="1" applyAlignment="1">
      <alignment vertical="center"/>
    </xf>
    <xf numFmtId="9" fontId="4" fillId="4" borderId="3" xfId="0" applyNumberFormat="1" applyFont="1" applyFill="1" applyBorder="1" applyAlignment="1">
      <alignment vertical="center"/>
    </xf>
    <xf numFmtId="9" fontId="4" fillId="4" borderId="3" xfId="0" applyNumberFormat="1" applyFont="1" applyFill="1" applyBorder="1" applyAlignment="1">
      <alignment horizontal="right" vertical="center"/>
    </xf>
    <xf numFmtId="0" fontId="85" fillId="4" borderId="0" xfId="0" applyFont="1" applyFill="1" applyBorder="1" applyAlignment="1">
      <alignment horizontal="left" vertical="center"/>
    </xf>
    <xf numFmtId="0" fontId="85" fillId="4" borderId="3" xfId="0" applyFont="1" applyFill="1" applyBorder="1" applyAlignment="1">
      <alignment horizontal="left" vertical="center"/>
    </xf>
    <xf numFmtId="0" fontId="85" fillId="2" borderId="0" xfId="0" applyFont="1" applyFill="1" applyBorder="1" applyAlignment="1">
      <alignment horizontal="left" vertical="center"/>
    </xf>
    <xf numFmtId="0" fontId="0" fillId="0" borderId="0" xfId="0" applyAlignment="1">
      <alignment horizontal="left"/>
    </xf>
    <xf numFmtId="0" fontId="86" fillId="0" borderId="0" xfId="0" applyFont="1"/>
    <xf numFmtId="0" fontId="23" fillId="0" borderId="0" xfId="0" applyFont="1"/>
    <xf numFmtId="0" fontId="21" fillId="0" borderId="0" xfId="0" applyFont="1"/>
    <xf numFmtId="0" fontId="19" fillId="0" borderId="0" xfId="0" applyFont="1" applyAlignment="1">
      <alignment vertical="top" wrapText="1"/>
    </xf>
    <xf numFmtId="0" fontId="4" fillId="5" borderId="1" xfId="0" applyFont="1" applyFill="1" applyBorder="1" applyAlignment="1">
      <alignment horizontal="center" vertical="top" wrapText="1"/>
    </xf>
    <xf numFmtId="0" fontId="36" fillId="4" borderId="0" xfId="0" applyFont="1" applyFill="1" applyAlignment="1">
      <alignment horizontal="left" wrapText="1"/>
    </xf>
    <xf numFmtId="3" fontId="0" fillId="0" borderId="0" xfId="0" applyNumberFormat="1" applyBorder="1"/>
    <xf numFmtId="9" fontId="4" fillId="4" borderId="0" xfId="0" applyNumberFormat="1" applyFont="1" applyFill="1" applyBorder="1" applyAlignment="1">
      <alignment horizontal="left" vertical="center" indent="2"/>
    </xf>
    <xf numFmtId="9" fontId="17" fillId="2" borderId="0" xfId="4" applyFont="1" applyFill="1" applyBorder="1" applyAlignment="1">
      <alignment horizontal="left" vertical="center" indent="2"/>
    </xf>
    <xf numFmtId="9" fontId="17" fillId="4" borderId="0" xfId="4" applyFont="1" applyFill="1" applyBorder="1" applyAlignment="1">
      <alignment horizontal="left" vertical="center" indent="2"/>
    </xf>
    <xf numFmtId="9" fontId="17" fillId="2" borderId="3" xfId="4" applyFont="1" applyFill="1" applyBorder="1" applyAlignment="1">
      <alignment horizontal="left" vertical="center" indent="2"/>
    </xf>
    <xf numFmtId="2" fontId="49" fillId="4" borderId="0" xfId="0" applyNumberFormat="1" applyFont="1" applyFill="1" applyBorder="1" applyAlignment="1">
      <alignment horizontal="left" vertical="center" indent="1"/>
    </xf>
    <xf numFmtId="2" fontId="49" fillId="2" borderId="0" xfId="0" applyNumberFormat="1" applyFont="1" applyFill="1" applyBorder="1" applyAlignment="1">
      <alignment horizontal="left" vertical="center" indent="1"/>
    </xf>
    <xf numFmtId="2" fontId="49" fillId="2" borderId="3" xfId="0" applyNumberFormat="1" applyFont="1" applyFill="1" applyBorder="1" applyAlignment="1">
      <alignment horizontal="left" vertical="center" indent="1"/>
    </xf>
    <xf numFmtId="9" fontId="4" fillId="4" borderId="0" xfId="0" applyNumberFormat="1" applyFont="1" applyFill="1" applyBorder="1" applyAlignment="1">
      <alignment horizontal="left" vertical="center" indent="4"/>
    </xf>
    <xf numFmtId="9" fontId="17" fillId="2" borderId="0" xfId="4" applyFont="1" applyFill="1" applyBorder="1" applyAlignment="1">
      <alignment horizontal="left" vertical="center" indent="4"/>
    </xf>
    <xf numFmtId="9" fontId="17" fillId="4" borderId="0" xfId="4" applyFont="1" applyFill="1" applyBorder="1" applyAlignment="1">
      <alignment horizontal="left" vertical="center" indent="4"/>
    </xf>
    <xf numFmtId="9" fontId="17" fillId="2" borderId="3" xfId="4" applyFont="1" applyFill="1" applyBorder="1" applyAlignment="1">
      <alignment horizontal="left" vertical="center" indent="4"/>
    </xf>
    <xf numFmtId="2" fontId="17" fillId="0" borderId="0" xfId="4" applyNumberFormat="1" applyFont="1" applyBorder="1"/>
    <xf numFmtId="9" fontId="4" fillId="2" borderId="0" xfId="4" applyNumberFormat="1" applyFont="1" applyFill="1" applyBorder="1" applyAlignment="1">
      <alignment horizontal="center" vertical="center"/>
    </xf>
    <xf numFmtId="9" fontId="4" fillId="0" borderId="0" xfId="4" applyNumberFormat="1" applyFont="1" applyBorder="1" applyAlignment="1">
      <alignment horizontal="center" vertical="center"/>
    </xf>
    <xf numFmtId="174" fontId="4" fillId="0" borderId="0" xfId="1" applyNumberFormat="1" applyFont="1" applyFill="1" applyBorder="1" applyAlignment="1">
      <alignment horizontal="right" indent="3"/>
    </xf>
    <xf numFmtId="165" fontId="17" fillId="0" borderId="0" xfId="0" applyNumberFormat="1" applyFont="1" applyBorder="1" applyAlignment="1">
      <alignment wrapText="1"/>
    </xf>
    <xf numFmtId="165" fontId="4" fillId="0" borderId="0" xfId="0" applyNumberFormat="1" applyFont="1" applyFill="1" applyBorder="1" applyAlignment="1">
      <alignment horizontal="right" indent="3"/>
    </xf>
    <xf numFmtId="165" fontId="17" fillId="0" borderId="0" xfId="0" applyNumberFormat="1" applyFont="1" applyBorder="1"/>
    <xf numFmtId="9" fontId="4" fillId="2" borderId="0" xfId="0" applyNumberFormat="1" applyFont="1" applyFill="1" applyBorder="1" applyAlignment="1">
      <alignment horizontal="right" vertical="center"/>
    </xf>
    <xf numFmtId="1" fontId="4" fillId="2" borderId="15" xfId="0" applyNumberFormat="1" applyFont="1" applyFill="1" applyBorder="1" applyAlignment="1">
      <alignment horizontal="right" vertical="center"/>
    </xf>
    <xf numFmtId="1" fontId="4" fillId="4" borderId="15" xfId="0" applyNumberFormat="1" applyFont="1" applyFill="1" applyBorder="1" applyAlignment="1">
      <alignment horizontal="right" vertical="center"/>
    </xf>
    <xf numFmtId="1" fontId="4" fillId="2" borderId="16" xfId="0" applyNumberFormat="1" applyFont="1" applyFill="1" applyBorder="1" applyAlignment="1">
      <alignment horizontal="right" vertical="center"/>
    </xf>
    <xf numFmtId="0" fontId="49" fillId="2" borderId="0" xfId="0" applyFont="1" applyFill="1" applyBorder="1" applyAlignment="1">
      <alignment horizontal="center" vertical="center"/>
    </xf>
    <xf numFmtId="0" fontId="10" fillId="0" borderId="0" xfId="2" applyFont="1" applyAlignment="1" applyProtection="1"/>
    <xf numFmtId="0" fontId="10" fillId="0" borderId="0" xfId="2" applyFont="1" applyAlignment="1" applyProtection="1">
      <alignment vertical="center" wrapText="1"/>
    </xf>
    <xf numFmtId="0" fontId="59" fillId="0" borderId="0" xfId="0" applyFont="1" applyAlignment="1">
      <alignment wrapText="1"/>
    </xf>
    <xf numFmtId="0" fontId="58" fillId="0" borderId="0" xfId="0" applyFont="1" applyAlignment="1">
      <alignment vertical="center" wrapText="1"/>
    </xf>
    <xf numFmtId="0" fontId="22" fillId="0" borderId="0" xfId="0" applyFont="1" applyAlignment="1">
      <alignment vertical="center" wrapText="1"/>
    </xf>
    <xf numFmtId="0" fontId="19" fillId="0" borderId="0" xfId="0" applyFont="1" applyAlignment="1">
      <alignment vertical="center" wrapText="1"/>
    </xf>
    <xf numFmtId="0" fontId="59" fillId="0" borderId="0" xfId="0" applyFont="1" applyAlignment="1">
      <alignment vertical="center" wrapText="1"/>
    </xf>
    <xf numFmtId="0" fontId="23" fillId="0" borderId="0" xfId="0" applyFont="1" applyAlignment="1">
      <alignment vertical="center" wrapText="1"/>
    </xf>
    <xf numFmtId="0" fontId="95" fillId="0" borderId="0" xfId="0" applyFont="1" applyAlignment="1">
      <alignment vertical="center" wrapText="1"/>
    </xf>
    <xf numFmtId="0" fontId="21" fillId="0" borderId="0" xfId="0" applyFont="1" applyAlignment="1">
      <alignment vertical="center" wrapText="1"/>
    </xf>
    <xf numFmtId="0" fontId="93" fillId="0" borderId="0" xfId="0" applyFont="1" applyAlignment="1">
      <alignment vertical="center" wrapText="1"/>
    </xf>
    <xf numFmtId="0" fontId="94" fillId="0" borderId="0" xfId="0" applyFont="1" applyAlignment="1">
      <alignment vertical="center" wrapText="1"/>
    </xf>
    <xf numFmtId="0" fontId="36" fillId="4" borderId="0" xfId="0" applyFont="1" applyFill="1" applyAlignment="1">
      <alignment horizontal="left" wrapText="1"/>
    </xf>
    <xf numFmtId="0" fontId="37" fillId="4" borderId="0" xfId="0" applyFont="1" applyFill="1" applyAlignment="1">
      <alignment horizontal="left" wrapText="1"/>
    </xf>
    <xf numFmtId="0" fontId="18" fillId="0" borderId="0" xfId="0" applyFont="1" applyAlignment="1">
      <alignment horizontal="left" wrapText="1"/>
    </xf>
    <xf numFmtId="165" fontId="4" fillId="4" borderId="0" xfId="0" applyNumberFormat="1" applyFont="1" applyFill="1" applyBorder="1" applyAlignment="1">
      <alignment horizontal="center"/>
    </xf>
    <xf numFmtId="0" fontId="4" fillId="5" borderId="1" xfId="0" applyFont="1" applyFill="1" applyBorder="1" applyAlignment="1">
      <alignment horizontal="center" vertical="top" wrapText="1"/>
    </xf>
    <xf numFmtId="9" fontId="25" fillId="0" borderId="0" xfId="4" applyFont="1" applyBorder="1" applyAlignment="1">
      <alignment horizontal="center" vertical="center"/>
    </xf>
    <xf numFmtId="9" fontId="44" fillId="0" borderId="0" xfId="4" applyFont="1" applyFill="1" applyBorder="1" applyAlignment="1">
      <alignment vertical="center" wrapText="1"/>
    </xf>
    <xf numFmtId="0" fontId="4" fillId="5" borderId="0" xfId="0" applyFont="1" applyFill="1" applyBorder="1" applyAlignment="1">
      <alignment horizontal="center" vertical="center" wrapText="1"/>
    </xf>
    <xf numFmtId="9" fontId="17" fillId="4" borderId="0" xfId="4" applyFont="1" applyFill="1"/>
    <xf numFmtId="0" fontId="4" fillId="5" borderId="0" xfId="0" applyFont="1" applyFill="1" applyBorder="1" applyAlignment="1">
      <alignment horizontal="center" vertical="center" wrapText="1"/>
    </xf>
    <xf numFmtId="0" fontId="4" fillId="4" borderId="0" xfId="0" applyFont="1" applyFill="1" applyBorder="1" applyAlignment="1">
      <alignment horizontal="center" wrapText="1"/>
    </xf>
    <xf numFmtId="9" fontId="4" fillId="4" borderId="0" xfId="4" applyFont="1" applyFill="1" applyBorder="1" applyAlignment="1">
      <alignment horizontal="center" vertical="center"/>
    </xf>
    <xf numFmtId="0" fontId="45" fillId="4" borderId="10" xfId="0" applyFont="1" applyFill="1" applyBorder="1" applyAlignment="1">
      <alignment horizontal="center" vertical="top" wrapText="1"/>
    </xf>
    <xf numFmtId="0" fontId="45" fillId="4" borderId="10" xfId="0" applyFont="1" applyFill="1" applyBorder="1" applyAlignment="1">
      <alignment horizontal="center" vertical="top"/>
    </xf>
    <xf numFmtId="2" fontId="49" fillId="4" borderId="27" xfId="0" applyNumberFormat="1" applyFont="1" applyFill="1" applyBorder="1" applyAlignment="1">
      <alignment horizontal="center" vertical="center"/>
    </xf>
    <xf numFmtId="0" fontId="85" fillId="4" borderId="28" xfId="0" applyFont="1" applyFill="1" applyBorder="1" applyAlignment="1">
      <alignment horizontal="left" vertical="center"/>
    </xf>
    <xf numFmtId="0" fontId="4" fillId="5" borderId="1" xfId="0" applyFont="1" applyFill="1" applyBorder="1" applyAlignment="1">
      <alignment horizontal="center" vertical="top" wrapText="1"/>
    </xf>
    <xf numFmtId="0" fontId="4" fillId="5" borderId="1" xfId="0" applyFont="1" applyFill="1" applyBorder="1" applyAlignment="1">
      <alignment horizontal="center" vertical="top" wrapText="1"/>
    </xf>
    <xf numFmtId="0" fontId="4" fillId="0" borderId="7" xfId="0" applyFont="1" applyBorder="1" applyAlignment="1">
      <alignment horizontal="left" vertical="center" wrapText="1"/>
    </xf>
    <xf numFmtId="3" fontId="4" fillId="0" borderId="7" xfId="4" applyNumberFormat="1" applyFont="1" applyBorder="1" applyAlignment="1">
      <alignment horizontal="center" vertical="center"/>
    </xf>
    <xf numFmtId="9" fontId="4" fillId="2" borderId="15" xfId="4" applyFont="1" applyFill="1" applyBorder="1" applyAlignment="1">
      <alignment horizontal="right" vertical="center"/>
    </xf>
    <xf numFmtId="1" fontId="17" fillId="2" borderId="0" xfId="0" applyNumberFormat="1" applyFont="1" applyFill="1" applyBorder="1" applyAlignment="1">
      <alignment horizontal="right" vertical="center" indent="2"/>
    </xf>
    <xf numFmtId="1" fontId="4" fillId="2" borderId="15" xfId="0" applyNumberFormat="1" applyFont="1" applyFill="1" applyBorder="1" applyAlignment="1">
      <alignment horizontal="right" vertical="center" indent="1"/>
    </xf>
    <xf numFmtId="1" fontId="4" fillId="4" borderId="16" xfId="0" applyNumberFormat="1" applyFont="1" applyFill="1" applyBorder="1" applyAlignment="1">
      <alignment horizontal="right" vertical="center" indent="1"/>
    </xf>
    <xf numFmtId="1" fontId="4" fillId="4" borderId="16" xfId="0" applyNumberFormat="1" applyFont="1" applyFill="1" applyBorder="1" applyAlignment="1">
      <alignment horizontal="right" vertical="center"/>
    </xf>
    <xf numFmtId="1" fontId="17" fillId="4" borderId="0" xfId="0" applyNumberFormat="1" applyFont="1" applyFill="1" applyBorder="1" applyAlignment="1">
      <alignment horizontal="right" vertical="center" indent="2"/>
    </xf>
    <xf numFmtId="1" fontId="17" fillId="2" borderId="3" xfId="0" applyNumberFormat="1" applyFont="1" applyFill="1" applyBorder="1" applyAlignment="1">
      <alignment horizontal="right" vertical="center" indent="2"/>
    </xf>
    <xf numFmtId="3" fontId="4" fillId="3" borderId="2" xfId="0" applyNumberFormat="1" applyFont="1" applyFill="1" applyBorder="1" applyAlignment="1">
      <alignment horizontal="center" vertical="center" wrapText="1"/>
    </xf>
    <xf numFmtId="0" fontId="96" fillId="0" borderId="0" xfId="0" applyFont="1" applyAlignment="1">
      <alignment wrapText="1"/>
    </xf>
    <xf numFmtId="0" fontId="10" fillId="0" borderId="0" xfId="2" applyFont="1" applyAlignment="1" applyProtection="1">
      <alignment horizontal="justify" vertical="center"/>
    </xf>
    <xf numFmtId="0" fontId="19" fillId="0" borderId="0" xfId="0" applyFont="1" applyAlignment="1">
      <alignment vertical="center"/>
    </xf>
    <xf numFmtId="0" fontId="10" fillId="0" borderId="0" xfId="2" applyFont="1" applyAlignment="1" applyProtection="1">
      <alignment vertical="center"/>
    </xf>
    <xf numFmtId="0" fontId="8" fillId="0" borderId="0" xfId="2" applyFont="1" applyAlignment="1" applyProtection="1">
      <alignment vertical="center" wrapText="1"/>
    </xf>
    <xf numFmtId="0" fontId="8" fillId="0" borderId="0" xfId="2" applyFont="1" applyFill="1" applyAlignment="1" applyProtection="1">
      <alignment wrapText="1"/>
    </xf>
    <xf numFmtId="3" fontId="4" fillId="4" borderId="0" xfId="0" applyNumberFormat="1" applyFont="1" applyFill="1" applyBorder="1" applyAlignment="1">
      <alignment horizontal="center"/>
    </xf>
    <xf numFmtId="3" fontId="17" fillId="2" borderId="0" xfId="0" applyNumberFormat="1" applyFont="1" applyFill="1" applyAlignment="1">
      <alignment horizontal="center"/>
    </xf>
    <xf numFmtId="3" fontId="17" fillId="0" borderId="0" xfId="0" applyNumberFormat="1" applyFont="1" applyFill="1" applyAlignment="1">
      <alignment horizontal="center"/>
    </xf>
    <xf numFmtId="3" fontId="4" fillId="0" borderId="0" xfId="0" applyNumberFormat="1" applyFont="1" applyFill="1" applyAlignment="1">
      <alignment horizontal="center"/>
    </xf>
    <xf numFmtId="3" fontId="17" fillId="0" borderId="0" xfId="0" applyNumberFormat="1" applyFont="1" applyFill="1" applyBorder="1" applyAlignment="1">
      <alignment horizontal="center"/>
    </xf>
    <xf numFmtId="0" fontId="41" fillId="4" borderId="0" xfId="0" applyFont="1" applyFill="1" applyBorder="1" applyAlignment="1">
      <alignment horizontal="left" vertical="top" wrapText="1"/>
    </xf>
    <xf numFmtId="2" fontId="50" fillId="4" borderId="0" xfId="0" applyNumberFormat="1" applyFont="1" applyFill="1" applyBorder="1" applyAlignment="1">
      <alignment horizontal="left" vertical="center"/>
    </xf>
    <xf numFmtId="2" fontId="98" fillId="2" borderId="3" xfId="0" applyNumberFormat="1" applyFont="1" applyFill="1" applyBorder="1" applyAlignment="1">
      <alignment horizontal="left" vertical="center"/>
    </xf>
    <xf numFmtId="2" fontId="50" fillId="41" borderId="0" xfId="0" applyNumberFormat="1" applyFont="1" applyFill="1" applyBorder="1" applyAlignment="1">
      <alignment horizontal="left" vertical="center"/>
    </xf>
    <xf numFmtId="1" fontId="4" fillId="0" borderId="0" xfId="0" applyNumberFormat="1" applyFont="1" applyFill="1" applyBorder="1" applyAlignment="1">
      <alignment horizontal="right" indent="3"/>
    </xf>
    <xf numFmtId="2" fontId="4" fillId="4" borderId="0" xfId="0" applyNumberFormat="1" applyFont="1" applyFill="1" applyBorder="1" applyAlignment="1">
      <alignment horizontal="center"/>
    </xf>
    <xf numFmtId="0" fontId="5" fillId="0" borderId="0" xfId="0" applyFont="1" applyBorder="1" applyAlignment="1">
      <alignment horizontal="left" wrapText="1"/>
    </xf>
    <xf numFmtId="0" fontId="4" fillId="5" borderId="1" xfId="0" applyFont="1" applyFill="1" applyBorder="1" applyAlignment="1">
      <alignment horizontal="center" vertical="top" wrapText="1"/>
    </xf>
    <xf numFmtId="0" fontId="36" fillId="0" borderId="0" xfId="0" applyFont="1" applyBorder="1" applyAlignment="1">
      <alignment horizontal="left" wrapText="1"/>
    </xf>
    <xf numFmtId="0" fontId="17" fillId="0" borderId="0" xfId="0" applyFont="1" applyBorder="1" applyAlignment="1">
      <alignment horizontal="left"/>
    </xf>
    <xf numFmtId="0" fontId="17" fillId="0" borderId="0" xfId="0" applyFont="1" applyBorder="1" applyAlignment="1">
      <alignment horizontal="center"/>
    </xf>
    <xf numFmtId="0" fontId="4" fillId="41" borderId="0" xfId="0" applyFont="1" applyFill="1" applyBorder="1" applyAlignment="1">
      <alignment horizontal="center"/>
    </xf>
    <xf numFmtId="1" fontId="17" fillId="41" borderId="0" xfId="0" applyNumberFormat="1" applyFont="1" applyFill="1" applyBorder="1" applyAlignment="1">
      <alignment horizontal="center"/>
    </xf>
    <xf numFmtId="1" fontId="4" fillId="41" borderId="0" xfId="0" applyNumberFormat="1" applyFont="1" applyFill="1" applyBorder="1" applyAlignment="1">
      <alignment horizontal="center"/>
    </xf>
    <xf numFmtId="2" fontId="4" fillId="41" borderId="0" xfId="0" applyNumberFormat="1" applyFont="1" applyFill="1" applyBorder="1" applyAlignment="1">
      <alignment horizontal="center"/>
    </xf>
    <xf numFmtId="9" fontId="4" fillId="41" borderId="0" xfId="4" applyFont="1" applyFill="1" applyBorder="1" applyAlignment="1">
      <alignment horizontal="right" indent="3"/>
    </xf>
    <xf numFmtId="1" fontId="4" fillId="0" borderId="0" xfId="0" applyNumberFormat="1" applyFont="1" applyFill="1" applyBorder="1" applyAlignment="1">
      <alignment horizontal="right" indent="2"/>
    </xf>
    <xf numFmtId="0" fontId="4" fillId="5" borderId="0" xfId="0" applyFont="1" applyFill="1" applyBorder="1" applyAlignment="1">
      <alignment horizontal="center" vertical="center" wrapText="1"/>
    </xf>
    <xf numFmtId="0" fontId="5" fillId="0" borderId="0" xfId="0" applyFont="1" applyBorder="1" applyAlignment="1">
      <alignment horizontal="left" wrapText="1"/>
    </xf>
    <xf numFmtId="0" fontId="44" fillId="0" borderId="0" xfId="0" applyFont="1" applyFill="1" applyBorder="1" applyAlignment="1">
      <alignment horizontal="left" vertical="center" wrapText="1"/>
    </xf>
    <xf numFmtId="0" fontId="18" fillId="0" borderId="0" xfId="0" applyFont="1" applyAlignment="1">
      <alignment horizontal="center" vertical="center" wrapText="1"/>
    </xf>
    <xf numFmtId="0" fontId="18" fillId="0" borderId="0" xfId="0" applyFont="1" applyAlignment="1">
      <alignment horizontal="left" vertical="center" wrapText="1"/>
    </xf>
    <xf numFmtId="0" fontId="11" fillId="5" borderId="9" xfId="0" applyFont="1" applyFill="1" applyBorder="1" applyAlignment="1">
      <alignment horizontal="center" vertical="top" wrapText="1"/>
    </xf>
    <xf numFmtId="0" fontId="15" fillId="5" borderId="0" xfId="0" applyFont="1" applyFill="1" applyBorder="1" applyAlignment="1">
      <alignment horizontal="center" vertical="top" wrapText="1"/>
    </xf>
    <xf numFmtId="0" fontId="4" fillId="5" borderId="3" xfId="0" applyFont="1" applyFill="1" applyBorder="1" applyAlignment="1">
      <alignment horizontal="center" vertical="center" wrapText="1"/>
    </xf>
    <xf numFmtId="0" fontId="4" fillId="5" borderId="3" xfId="0" applyFont="1" applyFill="1" applyBorder="1" applyAlignment="1">
      <alignment horizontal="left" vertical="center" wrapText="1"/>
    </xf>
    <xf numFmtId="0" fontId="18" fillId="0" borderId="0" xfId="0" applyFont="1" applyAlignment="1">
      <alignment horizontal="left" wrapText="1"/>
    </xf>
    <xf numFmtId="0" fontId="4" fillId="5" borderId="9" xfId="0" applyFont="1" applyFill="1" applyBorder="1" applyAlignment="1">
      <alignment horizontal="center" vertical="top" wrapText="1"/>
    </xf>
    <xf numFmtId="1" fontId="15" fillId="0" borderId="12" xfId="4" applyNumberFormat="1" applyFont="1" applyFill="1" applyBorder="1" applyAlignment="1">
      <alignment horizontal="center"/>
    </xf>
    <xf numFmtId="1" fontId="4" fillId="0" borderId="3" xfId="0" applyNumberFormat="1" applyFont="1" applyFill="1" applyBorder="1" applyAlignment="1">
      <alignment horizontal="center"/>
    </xf>
    <xf numFmtId="0" fontId="99" fillId="0" borderId="0" xfId="0" applyFont="1"/>
    <xf numFmtId="0" fontId="18" fillId="0" borderId="0" xfId="0" applyFont="1" applyAlignment="1">
      <alignment horizontal="left" vertical="center" wrapText="1"/>
    </xf>
    <xf numFmtId="0" fontId="4" fillId="41" borderId="0" xfId="0" applyFont="1" applyFill="1" applyBorder="1" applyAlignment="1">
      <alignment horizontal="left" vertical="center" wrapText="1"/>
    </xf>
    <xf numFmtId="9" fontId="4" fillId="41" borderId="0" xfId="4" applyFont="1" applyFill="1" applyBorder="1" applyAlignment="1">
      <alignment horizontal="center" vertical="center"/>
    </xf>
    <xf numFmtId="9" fontId="4" fillId="41" borderId="0" xfId="4" applyNumberFormat="1" applyFont="1" applyFill="1" applyBorder="1" applyAlignment="1">
      <alignment horizontal="center" vertical="center"/>
    </xf>
    <xf numFmtId="9" fontId="4" fillId="4" borderId="0" xfId="4" applyFont="1" applyFill="1" applyBorder="1" applyAlignment="1">
      <alignment horizontal="left" vertical="center"/>
    </xf>
    <xf numFmtId="9" fontId="4" fillId="4" borderId="0" xfId="4" applyNumberFormat="1" applyFont="1" applyFill="1" applyBorder="1" applyAlignment="1">
      <alignment horizontal="center" vertical="center"/>
    </xf>
    <xf numFmtId="9" fontId="4" fillId="41" borderId="0" xfId="4" applyFont="1" applyFill="1" applyBorder="1" applyAlignment="1">
      <alignment horizontal="left" vertical="center"/>
    </xf>
    <xf numFmtId="0" fontId="4" fillId="0" borderId="0" xfId="0" applyFont="1" applyFill="1" applyBorder="1" applyAlignment="1">
      <alignment horizontal="left" vertical="center" wrapText="1"/>
    </xf>
    <xf numFmtId="9" fontId="4" fillId="41" borderId="0" xfId="0" applyNumberFormat="1" applyFont="1" applyFill="1" applyBorder="1" applyAlignment="1">
      <alignment horizontal="center" vertical="center" wrapText="1"/>
    </xf>
    <xf numFmtId="9" fontId="4" fillId="4" borderId="0" xfId="0" applyNumberFormat="1" applyFont="1" applyFill="1" applyBorder="1" applyAlignment="1">
      <alignment horizontal="center" vertical="center" wrapText="1"/>
    </xf>
    <xf numFmtId="0" fontId="15" fillId="4" borderId="0" xfId="0" applyFont="1" applyFill="1" applyBorder="1" applyAlignment="1">
      <alignment horizontal="left" vertical="center" wrapText="1"/>
    </xf>
    <xf numFmtId="9" fontId="15" fillId="4" borderId="0" xfId="4" applyFont="1" applyFill="1" applyBorder="1" applyAlignment="1">
      <alignment horizontal="center" vertical="center"/>
    </xf>
    <xf numFmtId="9" fontId="15" fillId="4" borderId="0" xfId="0" applyNumberFormat="1" applyFont="1" applyFill="1" applyBorder="1" applyAlignment="1">
      <alignment horizontal="center" vertical="center" wrapText="1"/>
    </xf>
    <xf numFmtId="0" fontId="15" fillId="4" borderId="10" xfId="0" applyFont="1" applyFill="1" applyBorder="1" applyAlignment="1">
      <alignment horizontal="left" vertical="center" wrapText="1"/>
    </xf>
    <xf numFmtId="9" fontId="15" fillId="4" borderId="10" xfId="4" applyFont="1" applyFill="1" applyBorder="1" applyAlignment="1">
      <alignment horizontal="center" vertical="center"/>
    </xf>
    <xf numFmtId="9" fontId="15" fillId="4" borderId="10" xfId="0" applyNumberFormat="1" applyFont="1" applyFill="1" applyBorder="1" applyAlignment="1">
      <alignment horizontal="center" vertical="center" wrapText="1"/>
    </xf>
    <xf numFmtId="0" fontId="4" fillId="5" borderId="10" xfId="0" applyFont="1" applyFill="1" applyBorder="1" applyAlignment="1">
      <alignment horizontal="center" wrapText="1"/>
    </xf>
    <xf numFmtId="0" fontId="4" fillId="0" borderId="0" xfId="0" applyFont="1" applyFill="1" applyBorder="1" applyAlignment="1">
      <alignment horizontal="center" vertical="center"/>
    </xf>
    <xf numFmtId="1" fontId="4" fillId="4" borderId="0" xfId="0" applyNumberFormat="1" applyFont="1" applyFill="1" applyBorder="1" applyAlignment="1">
      <alignment horizontal="right" indent="3"/>
    </xf>
    <xf numFmtId="9" fontId="4" fillId="4" borderId="0" xfId="4" applyFont="1" applyFill="1" applyBorder="1" applyAlignment="1">
      <alignment horizontal="right" indent="3"/>
    </xf>
    <xf numFmtId="9" fontId="4" fillId="2" borderId="0" xfId="4" applyFont="1" applyFill="1" applyBorder="1" applyAlignment="1">
      <alignment horizontal="right"/>
    </xf>
    <xf numFmtId="1" fontId="4" fillId="2" borderId="0" xfId="0" applyNumberFormat="1" applyFont="1" applyFill="1" applyBorder="1" applyAlignment="1">
      <alignment horizontal="right"/>
    </xf>
    <xf numFmtId="9" fontId="4" fillId="0" borderId="0" xfId="4" applyFont="1" applyBorder="1" applyAlignment="1">
      <alignment horizontal="right"/>
    </xf>
    <xf numFmtId="1" fontId="4" fillId="0" borderId="0" xfId="0" applyNumberFormat="1" applyFont="1" applyBorder="1" applyAlignment="1">
      <alignment horizontal="right"/>
    </xf>
    <xf numFmtId="9" fontId="4" fillId="0" borderId="0" xfId="0" applyNumberFormat="1" applyFont="1" applyBorder="1" applyAlignment="1">
      <alignment horizontal="right"/>
    </xf>
    <xf numFmtId="0" fontId="36" fillId="4" borderId="0" xfId="0" applyFont="1" applyFill="1" applyAlignment="1">
      <alignment horizontal="left" wrapText="1"/>
    </xf>
    <xf numFmtId="2" fontId="49" fillId="0" borderId="28" xfId="0" applyNumberFormat="1" applyFont="1" applyFill="1" applyBorder="1" applyAlignment="1">
      <alignment horizontal="center" vertical="center"/>
    </xf>
    <xf numFmtId="0" fontId="85" fillId="0" borderId="0" xfId="0" applyFont="1" applyFill="1" applyBorder="1" applyAlignment="1">
      <alignment horizontal="left" vertical="center"/>
    </xf>
    <xf numFmtId="2" fontId="50" fillId="2" borderId="28" xfId="0" applyNumberFormat="1" applyFont="1" applyFill="1" applyBorder="1" applyAlignment="1">
      <alignment horizontal="center" vertical="center"/>
    </xf>
    <xf numFmtId="0" fontId="85" fillId="41" borderId="27" xfId="0" applyFont="1" applyFill="1" applyBorder="1" applyAlignment="1">
      <alignment horizontal="left" vertical="center"/>
    </xf>
    <xf numFmtId="0" fontId="4" fillId="0" borderId="0" xfId="0" applyFont="1" applyFill="1"/>
    <xf numFmtId="0" fontId="4" fillId="0" borderId="0" xfId="0" applyFont="1" applyAlignment="1">
      <alignment horizontal="center"/>
    </xf>
    <xf numFmtId="9" fontId="17" fillId="0" borderId="0" xfId="4" applyFont="1" applyAlignment="1">
      <alignment horizontal="center"/>
    </xf>
    <xf numFmtId="0" fontId="8" fillId="4" borderId="0" xfId="2" applyFont="1" applyFill="1" applyAlignment="1" applyProtection="1">
      <alignment wrapText="1"/>
    </xf>
    <xf numFmtId="0" fontId="19" fillId="2" borderId="0" xfId="0" applyFont="1" applyFill="1" applyAlignment="1">
      <alignment horizontal="left"/>
    </xf>
    <xf numFmtId="0" fontId="8" fillId="0" borderId="0" xfId="0" applyFont="1" applyFill="1" applyAlignment="1">
      <alignment horizontal="left"/>
    </xf>
    <xf numFmtId="0" fontId="8" fillId="0" borderId="0" xfId="0" applyFont="1" applyBorder="1" applyAlignment="1">
      <alignment horizontal="left" wrapText="1"/>
    </xf>
    <xf numFmtId="0" fontId="41" fillId="0" borderId="0" xfId="0" applyFont="1" applyBorder="1" applyAlignment="1">
      <alignment horizontal="left" vertical="top"/>
    </xf>
    <xf numFmtId="0" fontId="18" fillId="5" borderId="8" xfId="0" applyFont="1" applyFill="1" applyBorder="1" applyAlignment="1">
      <alignment horizontal="center" vertical="center" wrapText="1"/>
    </xf>
    <xf numFmtId="0" fontId="18" fillId="5" borderId="3"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18" fillId="5" borderId="26" xfId="0" applyFont="1" applyFill="1" applyBorder="1" applyAlignment="1">
      <alignment horizontal="center" vertical="center" wrapText="1"/>
    </xf>
    <xf numFmtId="0" fontId="18" fillId="5" borderId="28" xfId="0" applyFont="1" applyFill="1" applyBorder="1" applyAlignment="1">
      <alignment horizontal="center" vertical="center" wrapText="1"/>
    </xf>
    <xf numFmtId="0" fontId="5" fillId="0" borderId="0" xfId="0" applyFont="1" applyBorder="1" applyAlignment="1">
      <alignment horizontal="center"/>
    </xf>
    <xf numFmtId="0" fontId="5" fillId="0" borderId="0" xfId="0" applyFont="1" applyBorder="1" applyAlignment="1">
      <alignment horizontal="center" wrapText="1"/>
    </xf>
    <xf numFmtId="0" fontId="42" fillId="0" borderId="0" xfId="0" applyFont="1" applyFill="1" applyBorder="1" applyAlignment="1">
      <alignment horizontal="left" vertical="top" wrapText="1"/>
    </xf>
    <xf numFmtId="0" fontId="36" fillId="4" borderId="0" xfId="0" applyFont="1" applyFill="1" applyAlignment="1">
      <alignment horizontal="left" wrapText="1"/>
    </xf>
    <xf numFmtId="0" fontId="5" fillId="0" borderId="0" xfId="0" applyFont="1" applyBorder="1" applyAlignment="1">
      <alignment horizontal="left" wrapText="1"/>
    </xf>
    <xf numFmtId="0" fontId="5" fillId="0" borderId="0" xfId="0" applyFont="1" applyBorder="1" applyAlignment="1">
      <alignment horizontal="left" vertical="top" wrapText="1"/>
    </xf>
    <xf numFmtId="0" fontId="5" fillId="0" borderId="0" xfId="0" applyFont="1" applyBorder="1" applyAlignment="1">
      <alignment horizontal="center" vertical="top" wrapText="1"/>
    </xf>
    <xf numFmtId="0" fontId="18" fillId="5" borderId="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7" fillId="5" borderId="0" xfId="0" applyFont="1" applyFill="1" applyBorder="1" applyAlignment="1">
      <alignment horizontal="center" vertical="center" wrapText="1"/>
    </xf>
    <xf numFmtId="0" fontId="3" fillId="0" borderId="0" xfId="0" applyFont="1" applyFill="1" applyBorder="1" applyAlignment="1">
      <alignment horizontal="left" wrapText="1"/>
    </xf>
    <xf numFmtId="0" fontId="4" fillId="5" borderId="1" xfId="0" applyFont="1" applyFill="1" applyBorder="1" applyAlignment="1">
      <alignment horizontal="center" vertical="top" wrapText="1"/>
    </xf>
    <xf numFmtId="0" fontId="36" fillId="0" borderId="0" xfId="0" applyFont="1" applyBorder="1" applyAlignment="1">
      <alignment horizontal="left" wrapText="1"/>
    </xf>
    <xf numFmtId="0" fontId="43" fillId="0" borderId="0" xfId="0" applyFont="1" applyFill="1" applyBorder="1" applyAlignment="1">
      <alignment horizontal="left" vertical="top" wrapText="1"/>
    </xf>
    <xf numFmtId="0" fontId="17" fillId="0" borderId="0" xfId="0" applyFont="1" applyBorder="1" applyAlignment="1">
      <alignment horizontal="left"/>
    </xf>
    <xf numFmtId="0" fontId="17" fillId="0" borderId="0" xfId="0" applyFont="1" applyBorder="1" applyAlignment="1">
      <alignment horizontal="center"/>
    </xf>
    <xf numFmtId="0" fontId="44"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30" fillId="0" borderId="0" xfId="0" applyFont="1" applyAlignment="1">
      <alignment horizontal="left" wrapText="1"/>
    </xf>
    <xf numFmtId="0" fontId="18" fillId="0" borderId="0" xfId="0" applyFont="1" applyAlignment="1">
      <alignment horizontal="center" vertical="top" wrapText="1"/>
    </xf>
    <xf numFmtId="0" fontId="18" fillId="0" borderId="0" xfId="0" applyFont="1" applyAlignment="1">
      <alignment horizontal="left" vertical="top" wrapText="1"/>
    </xf>
    <xf numFmtId="0" fontId="18" fillId="0" borderId="0" xfId="0" applyFont="1" applyAlignment="1">
      <alignment horizontal="center" vertical="center" wrapText="1"/>
    </xf>
    <xf numFmtId="0" fontId="5" fillId="0" borderId="0" xfId="0" applyFont="1" applyFill="1" applyBorder="1" applyAlignment="1">
      <alignment horizontal="left"/>
    </xf>
    <xf numFmtId="0" fontId="18" fillId="0" borderId="0" xfId="0" applyFont="1" applyAlignment="1">
      <alignment horizontal="left" vertical="center" wrapText="1"/>
    </xf>
    <xf numFmtId="0" fontId="5" fillId="0" borderId="0" xfId="0" applyFont="1" applyFill="1" applyBorder="1" applyAlignment="1">
      <alignment horizontal="center" wrapText="1"/>
    </xf>
    <xf numFmtId="0" fontId="5" fillId="0" borderId="0" xfId="0" applyFont="1" applyFill="1" applyBorder="1" applyAlignment="1">
      <alignment horizontal="center" vertical="top" wrapText="1"/>
    </xf>
    <xf numFmtId="0" fontId="4" fillId="5" borderId="3"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0" borderId="0" xfId="0" applyFont="1" applyFill="1" applyBorder="1" applyAlignment="1">
      <alignment horizontal="left" wrapText="1"/>
    </xf>
    <xf numFmtId="0" fontId="18" fillId="0" borderId="0" xfId="0" applyFont="1" applyFill="1" applyAlignment="1">
      <alignment horizontal="center"/>
    </xf>
    <xf numFmtId="0" fontId="4" fillId="3" borderId="2" xfId="0" applyFont="1" applyFill="1" applyBorder="1" applyAlignment="1">
      <alignment horizontal="center" vertical="center" wrapText="1"/>
    </xf>
    <xf numFmtId="0" fontId="0" fillId="0" borderId="2" xfId="0" applyBorder="1" applyAlignment="1">
      <alignment horizontal="center" vertical="center" wrapText="1"/>
    </xf>
    <xf numFmtId="0" fontId="37" fillId="0" borderId="0" xfId="0" applyFont="1" applyBorder="1" applyAlignment="1">
      <alignment horizontal="left" wrapText="1"/>
    </xf>
    <xf numFmtId="0" fontId="0" fillId="0" borderId="0" xfId="0" applyAlignment="1"/>
    <xf numFmtId="0" fontId="4" fillId="5" borderId="9"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5" fillId="5" borderId="0" xfId="0" applyFont="1" applyFill="1" applyBorder="1" applyAlignment="1">
      <alignment horizontal="center" vertical="top" wrapText="1"/>
    </xf>
    <xf numFmtId="0" fontId="4" fillId="5" borderId="9" xfId="0" applyFont="1" applyFill="1" applyBorder="1" applyAlignment="1">
      <alignment horizontal="left" vertical="center" wrapText="1"/>
    </xf>
    <xf numFmtId="0" fontId="4" fillId="5" borderId="0" xfId="0" applyFont="1" applyFill="1" applyBorder="1" applyAlignment="1">
      <alignment horizontal="left" vertical="center" wrapText="1"/>
    </xf>
    <xf numFmtId="0" fontId="18" fillId="0" borderId="0" xfId="0" applyFont="1" applyFill="1" applyAlignment="1">
      <alignment horizontal="center" wrapText="1"/>
    </xf>
    <xf numFmtId="0" fontId="37" fillId="4" borderId="0" xfId="0" applyFont="1" applyFill="1" applyAlignment="1">
      <alignment horizontal="left" wrapText="1"/>
    </xf>
    <xf numFmtId="0" fontId="4" fillId="0" borderId="0" xfId="0" applyFont="1" applyFill="1" applyBorder="1" applyAlignment="1">
      <alignment horizontal="center" vertical="center" wrapText="1"/>
    </xf>
    <xf numFmtId="0" fontId="0" fillId="0" borderId="0" xfId="0" applyFill="1" applyBorder="1"/>
    <xf numFmtId="0" fontId="11" fillId="5" borderId="9" xfId="0" applyFont="1" applyFill="1" applyBorder="1" applyAlignment="1">
      <alignment horizontal="center" vertical="center" wrapText="1"/>
    </xf>
    <xf numFmtId="0" fontId="37" fillId="0" borderId="0" xfId="0" applyFont="1" applyBorder="1" applyAlignment="1">
      <alignment horizontal="center"/>
    </xf>
    <xf numFmtId="0" fontId="18" fillId="0" borderId="0" xfId="0" applyFont="1" applyAlignment="1">
      <alignment horizontal="left" wrapText="1"/>
    </xf>
    <xf numFmtId="0" fontId="11" fillId="5" borderId="9" xfId="0" applyFont="1" applyFill="1" applyBorder="1" applyAlignment="1">
      <alignment horizontal="center" vertical="center"/>
    </xf>
    <xf numFmtId="0" fontId="37" fillId="0" borderId="0" xfId="0" applyFont="1" applyBorder="1" applyAlignment="1">
      <alignment horizontal="center" vertical="top"/>
    </xf>
    <xf numFmtId="0" fontId="4" fillId="5" borderId="9" xfId="0" applyFont="1" applyFill="1" applyBorder="1" applyAlignment="1">
      <alignment horizontal="center" vertical="top" wrapText="1"/>
    </xf>
  </cellXfs>
  <cellStyles count="170">
    <cellStyle name="20% - Accent1" xfId="102" builtinId="30" customBuiltin="1"/>
    <cellStyle name="20% - Accent2" xfId="106" builtinId="34" customBuiltin="1"/>
    <cellStyle name="20% - Accent3" xfId="110" builtinId="38" customBuiltin="1"/>
    <cellStyle name="20% - Accent4" xfId="114" builtinId="42" customBuiltin="1"/>
    <cellStyle name="20% - Accent5" xfId="118" builtinId="46" customBuiltin="1"/>
    <cellStyle name="20% - Accent6" xfId="122" builtinId="50" customBuiltin="1"/>
    <cellStyle name="40% - Accent1" xfId="103" builtinId="31" customBuiltin="1"/>
    <cellStyle name="40% - Accent2" xfId="107" builtinId="35" customBuiltin="1"/>
    <cellStyle name="40% - Accent3" xfId="111" builtinId="39" customBuiltin="1"/>
    <cellStyle name="40% - Accent4" xfId="115" builtinId="43" customBuiltin="1"/>
    <cellStyle name="40% - Accent5" xfId="119" builtinId="47" customBuiltin="1"/>
    <cellStyle name="40% - Accent6" xfId="123" builtinId="51" customBuiltin="1"/>
    <cellStyle name="60% - Accent1" xfId="104" builtinId="32" customBuiltin="1"/>
    <cellStyle name="60% - Accent2" xfId="108" builtinId="36" customBuiltin="1"/>
    <cellStyle name="60% - Accent3" xfId="112" builtinId="40" customBuiltin="1"/>
    <cellStyle name="60% - Accent4" xfId="116" builtinId="44" customBuiltin="1"/>
    <cellStyle name="60% - Accent5" xfId="120" builtinId="48" customBuiltin="1"/>
    <cellStyle name="60% - Accent6" xfId="124" builtinId="52" customBuiltin="1"/>
    <cellStyle name="Accent1" xfId="101" builtinId="29" customBuiltin="1"/>
    <cellStyle name="Accent2" xfId="105" builtinId="33" customBuiltin="1"/>
    <cellStyle name="Accent3" xfId="109" builtinId="37" customBuiltin="1"/>
    <cellStyle name="Accent4" xfId="113" builtinId="41" customBuiltin="1"/>
    <cellStyle name="Accent5" xfId="117" builtinId="45" customBuiltin="1"/>
    <cellStyle name="Accent6" xfId="121" builtinId="49" customBuiltin="1"/>
    <cellStyle name="Bad" xfId="90" builtinId="27" customBuiltin="1"/>
    <cellStyle name="Calculation" xfId="94" builtinId="22" customBuiltin="1"/>
    <cellStyle name="cf1" xfId="10"/>
    <cellStyle name="cf2" xfId="11"/>
    <cellStyle name="cf3" xfId="12"/>
    <cellStyle name="Check Cell" xfId="96" builtinId="23" customBuiltin="1"/>
    <cellStyle name="Comma" xfId="1" builtinId="3"/>
    <cellStyle name="Comma 2" xfId="13"/>
    <cellStyle name="Comma 2 2" xfId="34"/>
    <cellStyle name="Comma 2 2 2" xfId="40"/>
    <cellStyle name="Comma 2 2 3" xfId="80"/>
    <cellStyle name="Comma 2 3" xfId="39"/>
    <cellStyle name="Comma 2 4" xfId="66"/>
    <cellStyle name="Comma 2 5" xfId="154"/>
    <cellStyle name="Comma 3" xfId="14"/>
    <cellStyle name="Comma 4" xfId="59"/>
    <cellStyle name="Comma 5" xfId="148"/>
    <cellStyle name="Comma 6" xfId="149"/>
    <cellStyle name="Comma 6 2" xfId="160"/>
    <cellStyle name="Comma 6 3" xfId="161"/>
    <cellStyle name="Comma 7" xfId="150"/>
    <cellStyle name="Explanatory Text" xfId="99" builtinId="53" customBuiltin="1"/>
    <cellStyle name="Good" xfId="89" builtinId="26" customBuiltin="1"/>
    <cellStyle name="Graphics" xfId="15"/>
    <cellStyle name="Heading 1" xfId="85" builtinId="16" customBuiltin="1"/>
    <cellStyle name="Heading 2" xfId="86" builtinId="17" customBuiltin="1"/>
    <cellStyle name="Heading 3" xfId="87" builtinId="18" customBuiltin="1"/>
    <cellStyle name="Heading 4" xfId="88" builtinId="19" customBuiltin="1"/>
    <cellStyle name="Hyperlink" xfId="2" builtinId="8"/>
    <cellStyle name="Hyperlink 2" xfId="16"/>
    <cellStyle name="Hyperlink 2 2" xfId="26"/>
    <cellStyle name="Hyperlink 2 2 2" xfId="42"/>
    <cellStyle name="Hyperlink 2 2 3" xfId="72"/>
    <cellStyle name="Hyperlink 2 2 4" xfId="163"/>
    <cellStyle name="Hyperlink 2 3" xfId="41"/>
    <cellStyle name="Hyperlink 2 3 2" xfId="164"/>
    <cellStyle name="Hyperlink 2 4" xfId="67"/>
    <cellStyle name="Hyperlink 2 5" xfId="155"/>
    <cellStyle name="Hyperlink 3" xfId="17"/>
    <cellStyle name="Hyperlink 3 2" xfId="36"/>
    <cellStyle name="Hyperlink 3 2 2" xfId="43"/>
    <cellStyle name="Hyperlink 3 2 3" xfId="82"/>
    <cellStyle name="Hyperlink 3 3" xfId="156"/>
    <cellStyle name="Hyperlink 3 4" xfId="165"/>
    <cellStyle name="Hyperlink 4" xfId="60"/>
    <cellStyle name="Hyperlink 4 2" xfId="169"/>
    <cellStyle name="Hyperlink 5" xfId="167"/>
    <cellStyle name="Input" xfId="92" builtinId="20" customBuiltin="1"/>
    <cellStyle name="Linked Cell" xfId="95" builtinId="24" customBuiltin="1"/>
    <cellStyle name="Neutral" xfId="91" builtinId="28" customBuiltin="1"/>
    <cellStyle name="Normal" xfId="0" builtinId="0"/>
    <cellStyle name="Normal 10 4" xfId="35"/>
    <cellStyle name="Normal 10 4 2" xfId="44"/>
    <cellStyle name="Normal 10 4 3" xfId="81"/>
    <cellStyle name="Normal 2" xfId="7"/>
    <cellStyle name="Normal 2 2" xfId="18"/>
    <cellStyle name="Normal 2 2 2" xfId="31"/>
    <cellStyle name="Normal 2 2 2 2" xfId="45"/>
    <cellStyle name="Normal 2 2 2 3" xfId="77"/>
    <cellStyle name="Normal 2 2 2 4" xfId="142"/>
    <cellStyle name="Normal 2 2 2 5" xfId="126"/>
    <cellStyle name="Normal 2 2 3" xfId="136"/>
    <cellStyle name="Normal 2 2 3 2" xfId="157"/>
    <cellStyle name="Normal 2 3" xfId="19"/>
    <cellStyle name="Normal 2 3 2" xfId="46"/>
    <cellStyle name="Normal 2 3 2 2" xfId="168"/>
    <cellStyle name="Normal 2 3 3" xfId="68"/>
    <cellStyle name="Normal 2 3 4" xfId="166"/>
    <cellStyle name="Normal 2 4" xfId="20"/>
    <cellStyle name="Normal 2 4 2" xfId="47"/>
    <cellStyle name="Normal 2 4 3" xfId="69"/>
    <cellStyle name="Normal 2 5" xfId="29"/>
    <cellStyle name="Normal 2 5 2" xfId="48"/>
    <cellStyle name="Normal 2 5 3" xfId="75"/>
    <cellStyle name="Normal 2 5 4" xfId="140"/>
    <cellStyle name="Normal 2 5 5" xfId="125"/>
    <cellStyle name="Normal 2 6" xfId="63"/>
    <cellStyle name="Normal 2 6 2" xfId="146"/>
    <cellStyle name="Normal 2 6 3" xfId="134"/>
    <cellStyle name="Normal 2 7" xfId="151"/>
    <cellStyle name="Normal 3" xfId="8"/>
    <cellStyle name="Normal 3 2" xfId="21"/>
    <cellStyle name="Normal 3 2 2" xfId="32"/>
    <cellStyle name="Normal 3 2 2 2" xfId="49"/>
    <cellStyle name="Normal 3 2 2 3" xfId="78"/>
    <cellStyle name="Normal 3 2 3" xfId="158"/>
    <cellStyle name="Normal 3 3" xfId="22"/>
    <cellStyle name="Normal 3 3 2" xfId="50"/>
    <cellStyle name="Normal 3 3 3" xfId="70"/>
    <cellStyle name="Normal 3 4" xfId="23"/>
    <cellStyle name="Normal 3 4 2" xfId="51"/>
    <cellStyle name="Normal 3 4 3" xfId="71"/>
    <cellStyle name="Normal 3 5" xfId="30"/>
    <cellStyle name="Normal 3 5 2" xfId="52"/>
    <cellStyle name="Normal 3 5 3" xfId="76"/>
    <cellStyle name="Normal 3 5 4" xfId="141"/>
    <cellStyle name="Normal 3 5 5" xfId="127"/>
    <cellStyle name="Normal 3 6" xfId="64"/>
    <cellStyle name="Normal 3 6 2" xfId="147"/>
    <cellStyle name="Normal 3 6 3" xfId="135"/>
    <cellStyle name="Normal 3 7" xfId="152"/>
    <cellStyle name="Normal 4" xfId="6"/>
    <cellStyle name="Normal 4 2" xfId="24"/>
    <cellStyle name="Normal 4 2 2" xfId="28"/>
    <cellStyle name="Normal 4 2 2 2" xfId="53"/>
    <cellStyle name="Normal 4 2 2 3" xfId="74"/>
    <cellStyle name="Normal 4 2 2 4" xfId="139"/>
    <cellStyle name="Normal 4 2 2 5" xfId="128"/>
    <cellStyle name="Normal 4 2 3" xfId="133"/>
    <cellStyle name="Normal 4 2 3 2" xfId="159"/>
    <cellStyle name="Normal 4 3" xfId="27"/>
    <cellStyle name="Normal 4 3 2" xfId="54"/>
    <cellStyle name="Normal 4 3 3" xfId="73"/>
    <cellStyle name="Normal 4 4" xfId="62"/>
    <cellStyle name="Normal 5" xfId="9"/>
    <cellStyle name="Normal 5 2" xfId="33"/>
    <cellStyle name="Normal 5 2 2" xfId="56"/>
    <cellStyle name="Normal 5 2 3" xfId="79"/>
    <cellStyle name="Normal 5 2 4" xfId="143"/>
    <cellStyle name="Normal 5 2 5" xfId="129"/>
    <cellStyle name="Normal 5 3" xfId="55"/>
    <cellStyle name="Normal 5 3 2" xfId="144"/>
    <cellStyle name="Normal 5 3 3" xfId="137"/>
    <cellStyle name="Normal 5 4" xfId="65"/>
    <cellStyle name="Normal 5 5" xfId="153"/>
    <cellStyle name="Normal 6" xfId="58"/>
    <cellStyle name="Normal 6 2" xfId="37"/>
    <cellStyle name="Normal 6 2 2" xfId="57"/>
    <cellStyle name="Normal 6 2 3" xfId="83"/>
    <cellStyle name="Normal 6 3" xfId="145"/>
    <cellStyle name="Normal 6 4" xfId="130"/>
    <cellStyle name="Normal 7" xfId="38"/>
    <cellStyle name="Normal 7 2" xfId="138"/>
    <cellStyle name="Normal 7 3" xfId="131"/>
    <cellStyle name="Normal 8" xfId="132"/>
    <cellStyle name="Normal 9" xfId="162"/>
    <cellStyle name="Normal_KPI monitoring" xfId="3"/>
    <cellStyle name="Normal_Tables 11 &amp; 11a" xfId="5"/>
    <cellStyle name="Note" xfId="98" builtinId="10" customBuiltin="1"/>
    <cellStyle name="Output" xfId="93" builtinId="21" customBuiltin="1"/>
    <cellStyle name="Percent" xfId="4" builtinId="5"/>
    <cellStyle name="Percent 2" xfId="25"/>
    <cellStyle name="Percent 3" xfId="61"/>
    <cellStyle name="Title" xfId="84" builtinId="15" customBuiltin="1"/>
    <cellStyle name="Total" xfId="100" builtinId="25" customBuiltin="1"/>
    <cellStyle name="Warning Text" xfId="97" builtinId="11" customBuiltin="1"/>
  </cellStyles>
  <dxfs count="0"/>
  <tableStyles count="0" defaultTableStyle="TableStyleMedium9" defaultPivotStyle="PivotStyleLight16"/>
  <colors>
    <mruColors>
      <color rgb="FF000000"/>
      <color rgb="FFFFFFFF"/>
      <color rgb="FFF8D818"/>
      <color rgb="FFF8F200"/>
      <color rgb="FF78B832"/>
      <color rgb="FFD03C3C"/>
      <color rgb="FF68AF33"/>
      <color rgb="FF0070C0"/>
      <color rgb="FF00CC00"/>
      <color rgb="FFF8E9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07770765647"/>
          <c:y val="3.4720269724646272E-2"/>
          <c:w val="0.85283780953526822"/>
          <c:h val="0.78615498161563857"/>
        </c:manualLayout>
      </c:layout>
      <c:lineChart>
        <c:grouping val="standard"/>
        <c:varyColors val="0"/>
        <c:ser>
          <c:idx val="0"/>
          <c:order val="0"/>
          <c:tx>
            <c:strRef>
              <c:f>'Table 1'!$F$36</c:f>
              <c:strCache>
                <c:ptCount val="1"/>
                <c:pt idx="0">
                  <c:v>2020  Target (Fatalities)</c:v>
                </c:pt>
              </c:strCache>
            </c:strRef>
          </c:tx>
          <c:spPr>
            <a:ln w="31750">
              <a:solidFill>
                <a:srgbClr val="00B050"/>
              </a:solidFill>
            </a:ln>
          </c:spPr>
          <c:marker>
            <c:symbol val="none"/>
          </c:marker>
          <c:cat>
            <c:strRef>
              <c:f>'Table 1'!$A$37:$A$48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 1'!$F$37:$F$48</c:f>
              <c:numCache>
                <c:formatCode>0</c:formatCode>
                <c:ptCount val="12"/>
                <c:pt idx="0">
                  <c:v>50</c:v>
                </c:pt>
                <c:pt idx="1">
                  <c:v>50</c:v>
                </c:pt>
                <c:pt idx="2">
                  <c:v>50</c:v>
                </c:pt>
                <c:pt idx="3">
                  <c:v>50</c:v>
                </c:pt>
                <c:pt idx="4">
                  <c:v>50</c:v>
                </c:pt>
                <c:pt idx="5">
                  <c:v>50</c:v>
                </c:pt>
                <c:pt idx="6">
                  <c:v>50</c:v>
                </c:pt>
                <c:pt idx="7">
                  <c:v>50</c:v>
                </c:pt>
                <c:pt idx="8">
                  <c:v>50</c:v>
                </c:pt>
                <c:pt idx="9">
                  <c:v>50</c:v>
                </c:pt>
                <c:pt idx="10">
                  <c:v>50</c:v>
                </c:pt>
                <c:pt idx="11">
                  <c:v>50</c:v>
                </c:pt>
              </c:numCache>
            </c:numRef>
          </c:val>
          <c:smooth val="0"/>
        </c:ser>
        <c:ser>
          <c:idx val="2"/>
          <c:order val="1"/>
          <c:tx>
            <c:strRef>
              <c:f>'Table 1'!$E$36</c:f>
              <c:strCache>
                <c:ptCount val="1"/>
                <c:pt idx="0">
                  <c:v>2004-2008 Baseline (Fatalities)</c:v>
                </c:pt>
              </c:strCache>
            </c:strRef>
          </c:tx>
          <c:spPr>
            <a:ln w="31750">
              <a:solidFill>
                <a:srgbClr val="0070C0"/>
              </a:solidFill>
              <a:prstDash val="sysDash"/>
            </a:ln>
          </c:spPr>
          <c:marker>
            <c:symbol val="none"/>
          </c:marker>
          <c:cat>
            <c:strRef>
              <c:f>'Table 1'!$A$37:$A$48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 1'!$E$37:$E$48</c:f>
              <c:numCache>
                <c:formatCode>0</c:formatCode>
                <c:ptCount val="12"/>
                <c:pt idx="0">
                  <c:v>125.6</c:v>
                </c:pt>
                <c:pt idx="1">
                  <c:v>125.6</c:v>
                </c:pt>
                <c:pt idx="2">
                  <c:v>125.6</c:v>
                </c:pt>
                <c:pt idx="3">
                  <c:v>125.6</c:v>
                </c:pt>
                <c:pt idx="4">
                  <c:v>125.6</c:v>
                </c:pt>
                <c:pt idx="5">
                  <c:v>125.6</c:v>
                </c:pt>
                <c:pt idx="6">
                  <c:v>125.6</c:v>
                </c:pt>
                <c:pt idx="7">
                  <c:v>125.6</c:v>
                </c:pt>
                <c:pt idx="8">
                  <c:v>125.6</c:v>
                </c:pt>
                <c:pt idx="9">
                  <c:v>125.6</c:v>
                </c:pt>
                <c:pt idx="10">
                  <c:v>125.6</c:v>
                </c:pt>
                <c:pt idx="11">
                  <c:v>126</c:v>
                </c:pt>
              </c:numCache>
            </c:numRef>
          </c:val>
          <c:smooth val="0"/>
        </c:ser>
        <c:ser>
          <c:idx val="1"/>
          <c:order val="2"/>
          <c:spPr>
            <a:ln w="31750">
              <a:solidFill>
                <a:srgbClr val="FF0000"/>
              </a:solidFill>
            </a:ln>
          </c:spPr>
          <c:marker>
            <c:symbol val="none"/>
          </c:marker>
          <c:cat>
            <c:strRef>
              <c:f>'Table 1'!$A$37:$A$48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 1'!$C$37:$C$48</c:f>
              <c:numCache>
                <c:formatCode>0</c:formatCode>
                <c:ptCount val="12"/>
                <c:pt idx="0">
                  <c:v>125.6</c:v>
                </c:pt>
                <c:pt idx="1">
                  <c:v>119.2</c:v>
                </c:pt>
                <c:pt idx="2">
                  <c:v>103.2</c:v>
                </c:pt>
                <c:pt idx="3">
                  <c:v>89.8</c:v>
                </c:pt>
                <c:pt idx="4">
                  <c:v>76.8</c:v>
                </c:pt>
                <c:pt idx="5">
                  <c:v>66.8</c:v>
                </c:pt>
                <c:pt idx="6">
                  <c:v>59.6</c:v>
                </c:pt>
                <c:pt idx="7">
                  <c:v>63.4</c:v>
                </c:pt>
                <c:pt idx="8">
                  <c:v>65.2</c:v>
                </c:pt>
                <c:pt idx="9">
                  <c:v>68.2</c:v>
                </c:pt>
                <c:pt idx="10">
                  <c:v>67.8</c:v>
                </c:pt>
                <c:pt idx="11">
                  <c:v>63.2</c:v>
                </c:pt>
              </c:numCache>
            </c:numRef>
          </c:val>
          <c:smooth val="0"/>
        </c:ser>
        <c:dLbls>
          <c:showLegendKey val="0"/>
          <c:showVal val="0"/>
          <c:showCatName val="0"/>
          <c:showSerName val="0"/>
          <c:showPercent val="0"/>
          <c:showBubbleSize val="0"/>
        </c:dLbls>
        <c:smooth val="0"/>
        <c:axId val="381909744"/>
        <c:axId val="381908568"/>
      </c:lineChart>
      <c:catAx>
        <c:axId val="38190974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1908568"/>
        <c:crosses val="autoZero"/>
        <c:auto val="1"/>
        <c:lblAlgn val="ctr"/>
        <c:lblOffset val="100"/>
        <c:noMultiLvlLbl val="0"/>
      </c:catAx>
      <c:valAx>
        <c:axId val="381908568"/>
        <c:scaling>
          <c:orientation val="minMax"/>
          <c:max val="16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3.3728691979525278E-3"/>
              <c:y val="0.3757831417342965"/>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1909744"/>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07770765647"/>
          <c:y val="3.4720269724646272E-2"/>
          <c:w val="0.85732692735441973"/>
          <c:h val="0.79677420793392784"/>
        </c:manualLayout>
      </c:layout>
      <c:lineChart>
        <c:grouping val="standard"/>
        <c:varyColors val="0"/>
        <c:ser>
          <c:idx val="0"/>
          <c:order val="0"/>
          <c:tx>
            <c:v>2020  Target (Fatalities)</c:v>
          </c:tx>
          <c:spPr>
            <a:ln w="31750">
              <a:solidFill>
                <a:srgbClr val="00B050"/>
              </a:solidFill>
            </a:ln>
          </c:spPr>
          <c:marker>
            <c:symbol val="none"/>
          </c:marker>
          <c:cat>
            <c:strRef>
              <c:f>'Table 4'!$A$37:$A$48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Lit>
              <c:formatCode>General</c:formatCode>
              <c:ptCount val="12"/>
              <c:pt idx="0">
                <c:v>165</c:v>
              </c:pt>
              <c:pt idx="1">
                <c:v>165</c:v>
              </c:pt>
              <c:pt idx="2">
                <c:v>165</c:v>
              </c:pt>
              <c:pt idx="3">
                <c:v>165</c:v>
              </c:pt>
              <c:pt idx="4">
                <c:v>165</c:v>
              </c:pt>
              <c:pt idx="5">
                <c:v>165</c:v>
              </c:pt>
              <c:pt idx="6">
                <c:v>165</c:v>
              </c:pt>
              <c:pt idx="7">
                <c:v>165</c:v>
              </c:pt>
              <c:pt idx="8">
                <c:v>165</c:v>
              </c:pt>
              <c:pt idx="9">
                <c:v>165</c:v>
              </c:pt>
              <c:pt idx="10">
                <c:v>165</c:v>
              </c:pt>
              <c:pt idx="11">
                <c:v>165</c:v>
              </c:pt>
            </c:numLit>
          </c:val>
          <c:smooth val="0"/>
        </c:ser>
        <c:ser>
          <c:idx val="2"/>
          <c:order val="1"/>
          <c:tx>
            <c:v>2004-2008 Baseline (Fatalities)</c:v>
          </c:tx>
          <c:spPr>
            <a:ln w="31750">
              <a:solidFill>
                <a:srgbClr val="0070C0"/>
              </a:solidFill>
              <a:prstDash val="sysDash"/>
            </a:ln>
          </c:spPr>
          <c:marker>
            <c:symbol val="none"/>
          </c:marker>
          <c:cat>
            <c:strRef>
              <c:f>'Table 4'!$A$37:$A$48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Lit>
              <c:formatCode>General</c:formatCode>
              <c:ptCount val="11"/>
              <c:pt idx="0">
                <c:v>365.8</c:v>
              </c:pt>
              <c:pt idx="1">
                <c:v>365.8</c:v>
              </c:pt>
              <c:pt idx="2">
                <c:v>365.8</c:v>
              </c:pt>
              <c:pt idx="3">
                <c:v>365.8</c:v>
              </c:pt>
              <c:pt idx="4">
                <c:v>365.8</c:v>
              </c:pt>
              <c:pt idx="5">
                <c:v>365.8</c:v>
              </c:pt>
              <c:pt idx="6">
                <c:v>365.8</c:v>
              </c:pt>
              <c:pt idx="7">
                <c:v>365.8</c:v>
              </c:pt>
              <c:pt idx="8">
                <c:v>365.8</c:v>
              </c:pt>
              <c:pt idx="9">
                <c:v>365.8</c:v>
              </c:pt>
              <c:pt idx="10">
                <c:v>365.8</c:v>
              </c:pt>
            </c:numLit>
          </c:val>
          <c:smooth val="0"/>
        </c:ser>
        <c:ser>
          <c:idx val="1"/>
          <c:order val="2"/>
          <c:spPr>
            <a:ln w="31750">
              <a:solidFill>
                <a:srgbClr val="FF0000"/>
              </a:solidFill>
            </a:ln>
          </c:spPr>
          <c:marker>
            <c:symbol val="none"/>
          </c:marker>
          <c:cat>
            <c:strRef>
              <c:f>'Table 4'!$A$37:$A$48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 4'!$C$37:$C$48</c:f>
              <c:numCache>
                <c:formatCode>0</c:formatCode>
                <c:ptCount val="12"/>
                <c:pt idx="0">
                  <c:v>365.8</c:v>
                </c:pt>
                <c:pt idx="1">
                  <c:v>353.4</c:v>
                </c:pt>
                <c:pt idx="2">
                  <c:v>336.4</c:v>
                </c:pt>
                <c:pt idx="3">
                  <c:v>297.39999999999998</c:v>
                </c:pt>
                <c:pt idx="4">
                  <c:v>266</c:v>
                </c:pt>
                <c:pt idx="5">
                  <c:v>237.4</c:v>
                </c:pt>
                <c:pt idx="6">
                  <c:v>212.2</c:v>
                </c:pt>
                <c:pt idx="7">
                  <c:v>203</c:v>
                </c:pt>
                <c:pt idx="8">
                  <c:v>205.2</c:v>
                </c:pt>
                <c:pt idx="9">
                  <c:v>197</c:v>
                </c:pt>
                <c:pt idx="10">
                  <c:v>196.4</c:v>
                </c:pt>
                <c:pt idx="11">
                  <c:v>189.4</c:v>
                </c:pt>
              </c:numCache>
            </c:numRef>
          </c:val>
          <c:smooth val="0"/>
        </c:ser>
        <c:dLbls>
          <c:showLegendKey val="0"/>
          <c:showVal val="0"/>
          <c:showCatName val="0"/>
          <c:showSerName val="0"/>
          <c:showPercent val="0"/>
          <c:showBubbleSize val="0"/>
        </c:dLbls>
        <c:smooth val="0"/>
        <c:axId val="384931976"/>
        <c:axId val="384930016"/>
      </c:lineChart>
      <c:catAx>
        <c:axId val="38493197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4930016"/>
        <c:crosses val="autoZero"/>
        <c:auto val="1"/>
        <c:lblAlgn val="ctr"/>
        <c:lblOffset val="100"/>
        <c:noMultiLvlLbl val="0"/>
      </c:catAx>
      <c:valAx>
        <c:axId val="384930016"/>
        <c:scaling>
          <c:orientation val="minMax"/>
          <c:max val="45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3.3728691979525278E-3"/>
              <c:y val="0.37578314173429683"/>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4931976"/>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87440684802946"/>
          <c:y val="4.6190490974983914E-2"/>
          <c:w val="0.85076213390090927"/>
          <c:h val="0.79592349783767968"/>
        </c:manualLayout>
      </c:layout>
      <c:lineChart>
        <c:grouping val="standard"/>
        <c:varyColors val="0"/>
        <c:ser>
          <c:idx val="0"/>
          <c:order val="0"/>
          <c:spPr>
            <a:ln w="31750">
              <a:solidFill>
                <a:srgbClr val="FF0000"/>
              </a:solidFill>
            </a:ln>
          </c:spPr>
          <c:marker>
            <c:symbol val="none"/>
          </c:marker>
          <c:cat>
            <c:numRef>
              <c:f>'Tables 5 - 5b'!$B$8:$B$23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5 - 5b'!$H$8:$H$23</c:f>
              <c:numCache>
                <c:formatCode>0.00</c:formatCode>
                <c:ptCount val="16"/>
                <c:pt idx="0">
                  <c:v>0.94405860988983237</c:v>
                </c:pt>
                <c:pt idx="1">
                  <c:v>0.84677431018802007</c:v>
                </c:pt>
                <c:pt idx="2">
                  <c:v>0.76585561452472251</c:v>
                </c:pt>
                <c:pt idx="3">
                  <c:v>0.69174498028891174</c:v>
                </c:pt>
                <c:pt idx="4">
                  <c:v>0.64466852866152125</c:v>
                </c:pt>
                <c:pt idx="5">
                  <c:v>0.69096429208719035</c:v>
                </c:pt>
                <c:pt idx="6">
                  <c:v>0.32938345265372349</c:v>
                </c:pt>
                <c:pt idx="7">
                  <c:v>0.35815622839354444</c:v>
                </c:pt>
                <c:pt idx="8">
                  <c:v>0.29217095839363094</c:v>
                </c:pt>
                <c:pt idx="9">
                  <c:v>0.34279801744273969</c:v>
                </c:pt>
                <c:pt idx="10">
                  <c:v>0.47182385340726407</c:v>
                </c:pt>
                <c:pt idx="11">
                  <c:v>0.45078761858669802</c:v>
                </c:pt>
                <c:pt idx="12">
                  <c:v>0.4220862480332081</c:v>
                </c:pt>
                <c:pt idx="13">
                  <c:v>0.39214984573263451</c:v>
                </c:pt>
                <c:pt idx="14">
                  <c:v>0.32679334504797825</c:v>
                </c:pt>
                <c:pt idx="15">
                  <c:v>0.33062196130468441</c:v>
                </c:pt>
              </c:numCache>
            </c:numRef>
          </c:val>
          <c:smooth val="0"/>
        </c:ser>
        <c:ser>
          <c:idx val="1"/>
          <c:order val="1"/>
          <c:spPr>
            <a:ln w="31750">
              <a:solidFill>
                <a:srgbClr val="0070C0"/>
              </a:solidFill>
              <a:prstDash val="sysDash"/>
            </a:ln>
          </c:spPr>
          <c:marker>
            <c:symbol val="none"/>
          </c:marker>
          <c:cat>
            <c:numRef>
              <c:f>'Tables 5 - 5b'!$B$8:$B$23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5 - 5b'!$I$8:$I$23</c:f>
              <c:numCache>
                <c:formatCode>0.00</c:formatCode>
                <c:ptCount val="16"/>
                <c:pt idx="0">
                  <c:v>0.76882670606346815</c:v>
                </c:pt>
                <c:pt idx="1">
                  <c:v>0.76882670606346815</c:v>
                </c:pt>
                <c:pt idx="2">
                  <c:v>0.76882670606346815</c:v>
                </c:pt>
                <c:pt idx="3">
                  <c:v>0.76882670606346815</c:v>
                </c:pt>
                <c:pt idx="4">
                  <c:v>0.76882670606346815</c:v>
                </c:pt>
                <c:pt idx="5">
                  <c:v>0.76882670606346815</c:v>
                </c:pt>
                <c:pt idx="6">
                  <c:v>0.76882670606346815</c:v>
                </c:pt>
                <c:pt idx="7">
                  <c:v>0.76882670606346815</c:v>
                </c:pt>
                <c:pt idx="8">
                  <c:v>0.76882670606346815</c:v>
                </c:pt>
                <c:pt idx="9">
                  <c:v>0.76882670606346815</c:v>
                </c:pt>
                <c:pt idx="10">
                  <c:v>0.76882670606346815</c:v>
                </c:pt>
                <c:pt idx="11">
                  <c:v>0.76882670606346815</c:v>
                </c:pt>
                <c:pt idx="12">
                  <c:v>0.76882670606346815</c:v>
                </c:pt>
                <c:pt idx="13">
                  <c:v>0.76882670606346815</c:v>
                </c:pt>
                <c:pt idx="14">
                  <c:v>0.76882670606346815</c:v>
                </c:pt>
                <c:pt idx="15">
                  <c:v>0.76882670606346815</c:v>
                </c:pt>
              </c:numCache>
            </c:numRef>
          </c:val>
          <c:smooth val="0"/>
        </c:ser>
        <c:ser>
          <c:idx val="2"/>
          <c:order val="2"/>
          <c:tx>
            <c:v>VKT</c:v>
          </c:tx>
          <c:marker>
            <c:symbol val="none"/>
          </c:marker>
          <c:cat>
            <c:numRef>
              <c:f>'Tables 5 - 5b'!$B$8:$B$23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5 &amp; 5a'!#REF!</c:f>
              <c:numCache>
                <c:formatCode>General</c:formatCode>
                <c:ptCount val="1"/>
                <c:pt idx="0">
                  <c:v>1</c:v>
                </c:pt>
              </c:numCache>
            </c:numRef>
          </c:val>
          <c:smooth val="0"/>
        </c:ser>
        <c:ser>
          <c:idx val="3"/>
          <c:order val="3"/>
          <c:tx>
            <c:v>Single year</c:v>
          </c:tx>
          <c:marker>
            <c:symbol val="none"/>
          </c:marker>
          <c:cat>
            <c:numRef>
              <c:f>'Tables 5 - 5b'!$B$8:$B$23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5 &amp; 5a'!#REF!</c:f>
              <c:numCache>
                <c:formatCode>General</c:formatCode>
                <c:ptCount val="1"/>
                <c:pt idx="0">
                  <c:v>1</c:v>
                </c:pt>
              </c:numCache>
            </c:numRef>
          </c:val>
          <c:smooth val="0"/>
        </c:ser>
        <c:dLbls>
          <c:showLegendKey val="0"/>
          <c:showVal val="0"/>
          <c:showCatName val="0"/>
          <c:showSerName val="0"/>
          <c:showPercent val="0"/>
          <c:showBubbleSize val="0"/>
        </c:dLbls>
        <c:smooth val="0"/>
        <c:axId val="384932760"/>
        <c:axId val="384933544"/>
      </c:lineChart>
      <c:catAx>
        <c:axId val="38493276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384933544"/>
        <c:crosses val="autoZero"/>
        <c:auto val="1"/>
        <c:lblAlgn val="ctr"/>
        <c:lblOffset val="100"/>
        <c:noMultiLvlLbl val="0"/>
      </c:catAx>
      <c:valAx>
        <c:axId val="384933544"/>
        <c:scaling>
          <c:orientation val="minMax"/>
          <c:max val="0.9"/>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3888971425741593E-2"/>
              <c:y val="0.41020042949176805"/>
            </c:manualLayout>
          </c:layout>
          <c:overlay val="0"/>
        </c:title>
        <c:numFmt formatCode="0.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4932760"/>
        <c:crosses val="autoZero"/>
        <c:crossBetween val="between"/>
        <c:majorUnit val="0.1"/>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87440684802946"/>
          <c:y val="4.6190490974983914E-2"/>
          <c:w val="0.8601256427962789"/>
          <c:h val="0.78152017694503251"/>
        </c:manualLayout>
      </c:layout>
      <c:lineChart>
        <c:grouping val="standard"/>
        <c:varyColors val="0"/>
        <c:ser>
          <c:idx val="0"/>
          <c:order val="0"/>
          <c:spPr>
            <a:ln w="31750">
              <a:solidFill>
                <a:srgbClr val="FF0000"/>
              </a:solidFill>
            </a:ln>
          </c:spPr>
          <c:marker>
            <c:symbol val="none"/>
          </c:marker>
          <c:cat>
            <c:strRef>
              <c:f>'Tables 5 - 5b'!$A$38:$A$49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2014-2018</c:v>
                </c:pt>
                <c:pt idx="11">
                  <c:v>2015-2019</c:v>
                </c:pt>
              </c:strCache>
            </c:strRef>
          </c:cat>
          <c:val>
            <c:numRef>
              <c:f>'Tables 5 - 5b'!$H$38:$H$49</c:f>
              <c:numCache>
                <c:formatCode>0.00</c:formatCode>
                <c:ptCount val="12"/>
                <c:pt idx="0">
                  <c:v>0.76882670606346815</c:v>
                </c:pt>
                <c:pt idx="1">
                  <c:v>0.72682798800744786</c:v>
                </c:pt>
                <c:pt idx="2">
                  <c:v>0.62683729980599023</c:v>
                </c:pt>
                <c:pt idx="3">
                  <c:v>0.5481499555113607</c:v>
                </c:pt>
                <c:pt idx="4">
                  <c:v>0.46492080321705315</c:v>
                </c:pt>
                <c:pt idx="5">
                  <c:v>0.40375933984153406</c:v>
                </c:pt>
                <c:pt idx="6">
                  <c:v>0.36214359297902404</c:v>
                </c:pt>
                <c:pt idx="7">
                  <c:v>0.38761688918486992</c:v>
                </c:pt>
                <c:pt idx="8">
                  <c:v>0.399068678109542</c:v>
                </c:pt>
                <c:pt idx="9">
                  <c:v>0.41971668246222277</c:v>
                </c:pt>
                <c:pt idx="10">
                  <c:v>0.41220757102384237</c:v>
                </c:pt>
                <c:pt idx="11">
                  <c:v>0.38205800284455965</c:v>
                </c:pt>
              </c:numCache>
            </c:numRef>
          </c:val>
          <c:smooth val="0"/>
        </c:ser>
        <c:ser>
          <c:idx val="1"/>
          <c:order val="1"/>
          <c:spPr>
            <a:ln w="31750">
              <a:solidFill>
                <a:srgbClr val="0070C0"/>
              </a:solidFill>
              <a:prstDash val="sysDash"/>
            </a:ln>
          </c:spPr>
          <c:marker>
            <c:symbol val="none"/>
          </c:marker>
          <c:cat>
            <c:strRef>
              <c:f>'Tables 5 - 5b'!$A$38:$A$49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2014-2018</c:v>
                </c:pt>
                <c:pt idx="11">
                  <c:v>2015-2019</c:v>
                </c:pt>
              </c:strCache>
            </c:strRef>
          </c:cat>
          <c:val>
            <c:numRef>
              <c:f>'Tables 5 - 5b'!$I$38:$I$49</c:f>
              <c:numCache>
                <c:formatCode>0.00</c:formatCode>
                <c:ptCount val="12"/>
                <c:pt idx="0">
                  <c:v>0.76882670606346815</c:v>
                </c:pt>
                <c:pt idx="1">
                  <c:v>0.76882670606346815</c:v>
                </c:pt>
                <c:pt idx="2">
                  <c:v>0.76882670606346815</c:v>
                </c:pt>
                <c:pt idx="3">
                  <c:v>0.76882670606346815</c:v>
                </c:pt>
                <c:pt idx="4">
                  <c:v>0.76882670606346815</c:v>
                </c:pt>
                <c:pt idx="5">
                  <c:v>0.76882670606346815</c:v>
                </c:pt>
                <c:pt idx="6">
                  <c:v>0.76882670606346815</c:v>
                </c:pt>
                <c:pt idx="7">
                  <c:v>0.76882670606346815</c:v>
                </c:pt>
                <c:pt idx="8">
                  <c:v>0.76882670606346815</c:v>
                </c:pt>
                <c:pt idx="9">
                  <c:v>0.76882670606346815</c:v>
                </c:pt>
                <c:pt idx="10">
                  <c:v>0.76882670606346815</c:v>
                </c:pt>
                <c:pt idx="11">
                  <c:v>0.76882670606346815</c:v>
                </c:pt>
              </c:numCache>
            </c:numRef>
          </c:val>
          <c:smooth val="0"/>
        </c:ser>
        <c:dLbls>
          <c:showLegendKey val="0"/>
          <c:showVal val="0"/>
          <c:showCatName val="0"/>
          <c:showSerName val="0"/>
          <c:showPercent val="0"/>
          <c:showBubbleSize val="0"/>
        </c:dLbls>
        <c:smooth val="0"/>
        <c:axId val="384934328"/>
        <c:axId val="386252672"/>
      </c:lineChart>
      <c:catAx>
        <c:axId val="38493432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800" b="0" i="0" u="none" strike="noStrike" baseline="0">
                <a:solidFill>
                  <a:sysClr val="windowText" lastClr="000000"/>
                </a:solidFill>
                <a:latin typeface="Calibri"/>
                <a:ea typeface="Calibri"/>
                <a:cs typeface="Calibri"/>
              </a:defRPr>
            </a:pPr>
            <a:endParaRPr lang="en-US"/>
          </a:p>
        </c:txPr>
        <c:crossAx val="386252672"/>
        <c:crosses val="autoZero"/>
        <c:auto val="1"/>
        <c:lblAlgn val="ctr"/>
        <c:lblOffset val="100"/>
        <c:tickLblSkip val="1"/>
        <c:noMultiLvlLbl val="0"/>
      </c:catAx>
      <c:valAx>
        <c:axId val="386252672"/>
        <c:scaling>
          <c:orientation val="minMax"/>
          <c:max val="0.9"/>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3888971425741593E-2"/>
              <c:y val="0.41020042949176805"/>
            </c:manualLayout>
          </c:layout>
          <c:overlay val="0"/>
        </c:title>
        <c:numFmt formatCode="0.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4934328"/>
        <c:crosses val="autoZero"/>
        <c:crossBetween val="between"/>
        <c:majorUnit val="0.1"/>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87440684802946"/>
          <c:y val="4.6190490974983914E-2"/>
          <c:w val="0.85076213390090927"/>
          <c:h val="0.79592349783767968"/>
        </c:manualLayout>
      </c:layout>
      <c:lineChart>
        <c:grouping val="standard"/>
        <c:varyColors val="0"/>
        <c:ser>
          <c:idx val="0"/>
          <c:order val="0"/>
          <c:spPr>
            <a:ln w="31750">
              <a:solidFill>
                <a:srgbClr val="FF0000"/>
              </a:solidFill>
            </a:ln>
          </c:spPr>
          <c:marker>
            <c:symbol val="none"/>
          </c:marker>
          <c:errBars>
            <c:errDir val="y"/>
            <c:errBarType val="both"/>
            <c:errValType val="cust"/>
            <c:noEndCap val="0"/>
            <c:plus>
              <c:numRef>
                <c:f>'Tables 5 - 5b'!$D$64:$D$79</c:f>
                <c:numCache>
                  <c:formatCode>General</c:formatCode>
                  <c:ptCount val="16"/>
                  <c:pt idx="0">
                    <c:v>2.3828608457360789E-2</c:v>
                  </c:pt>
                  <c:pt idx="1">
                    <c:v>2.1964628797363717E-2</c:v>
                  </c:pt>
                  <c:pt idx="2">
                    <c:v>2.0510398918656136E-2</c:v>
                  </c:pt>
                  <c:pt idx="3">
                    <c:v>1.8359458864098399E-2</c:v>
                  </c:pt>
                  <c:pt idx="4">
                    <c:v>1.6769823697264763E-2</c:v>
                  </c:pt>
                  <c:pt idx="5">
                    <c:v>1.7439909256377617E-2</c:v>
                  </c:pt>
                  <c:pt idx="6">
                    <c:v>8.5813676101791359E-3</c:v>
                  </c:pt>
                  <c:pt idx="7">
                    <c:v>9.6464279894894478E-3</c:v>
                  </c:pt>
                  <c:pt idx="8">
                    <c:v>7.9877931744314346E-3</c:v>
                  </c:pt>
                  <c:pt idx="9">
                    <c:v>9.4165000243501829E-3</c:v>
                  </c:pt>
                  <c:pt idx="10">
                    <c:v>1.3034755673919207E-2</c:v>
                  </c:pt>
                  <c:pt idx="11">
                    <c:v>1.2442478096014786E-2</c:v>
                  </c:pt>
                  <c:pt idx="12">
                    <c:v>1.1780652306031036E-2</c:v>
                  </c:pt>
                  <c:pt idx="13">
                    <c:v>1.0874172498651913E-2</c:v>
                  </c:pt>
                  <c:pt idx="14">
                    <c:v>9.4976962555596289E-3</c:v>
                  </c:pt>
                  <c:pt idx="15">
                    <c:v>9.4976962555596289E-3</c:v>
                  </c:pt>
                </c:numCache>
              </c:numRef>
            </c:plus>
            <c:minus>
              <c:numRef>
                <c:f>'Tables 5 - 5b'!$E$64:$E$79</c:f>
                <c:numCache>
                  <c:formatCode>General</c:formatCode>
                  <c:ptCount val="16"/>
                  <c:pt idx="0">
                    <c:v>2.268351716070649E-2</c:v>
                  </c:pt>
                  <c:pt idx="1">
                    <c:v>2.0881339281847433E-2</c:v>
                  </c:pt>
                  <c:pt idx="2">
                    <c:v>1.9467670546981619E-2</c:v>
                  </c:pt>
                  <c:pt idx="3">
                    <c:v>1.7434032825278778E-2</c:v>
                  </c:pt>
                  <c:pt idx="4">
                    <c:v>1.594050020407789E-2</c:v>
                  </c:pt>
                  <c:pt idx="5">
                    <c:v>1.6601849319184625E-2</c:v>
                  </c:pt>
                  <c:pt idx="6">
                    <c:v>8.1563745060115322E-3</c:v>
                  </c:pt>
                  <c:pt idx="7">
                    <c:v>9.1533624248392731E-3</c:v>
                  </c:pt>
                  <c:pt idx="8">
                    <c:v>7.5736730690067477E-3</c:v>
                  </c:pt>
                  <c:pt idx="9">
                    <c:v>8.9261080589504993E-3</c:v>
                  </c:pt>
                  <c:pt idx="10">
                    <c:v>1.2352260716139207E-2</c:v>
                  </c:pt>
                  <c:pt idx="11">
                    <c:v>1.1791546049987833E-2</c:v>
                  </c:pt>
                  <c:pt idx="12">
                    <c:v>1.1157811372958237E-2</c:v>
                  </c:pt>
                  <c:pt idx="13">
                    <c:v>1.030278740841073E-2</c:v>
                  </c:pt>
                  <c:pt idx="14">
                    <c:v>8.9759543688824328E-3</c:v>
                  </c:pt>
                  <c:pt idx="15">
                    <c:v>8.9759543688824328E-3</c:v>
                  </c:pt>
                </c:numCache>
              </c:numRef>
            </c:minus>
          </c:errBars>
          <c:cat>
            <c:numRef>
              <c:f>'Tables 5 - 5b'!$B$8:$B$23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5 - 5b'!$H$8:$H$23</c:f>
              <c:numCache>
                <c:formatCode>0.00</c:formatCode>
                <c:ptCount val="16"/>
                <c:pt idx="0">
                  <c:v>0.94405860988983237</c:v>
                </c:pt>
                <c:pt idx="1">
                  <c:v>0.84677431018802007</c:v>
                </c:pt>
                <c:pt idx="2">
                  <c:v>0.76585561452472251</c:v>
                </c:pt>
                <c:pt idx="3">
                  <c:v>0.69174498028891174</c:v>
                </c:pt>
                <c:pt idx="4">
                  <c:v>0.64466852866152125</c:v>
                </c:pt>
                <c:pt idx="5">
                  <c:v>0.69096429208719035</c:v>
                </c:pt>
                <c:pt idx="6">
                  <c:v>0.32938345265372349</c:v>
                </c:pt>
                <c:pt idx="7">
                  <c:v>0.35815622839354444</c:v>
                </c:pt>
                <c:pt idx="8">
                  <c:v>0.29217095839363094</c:v>
                </c:pt>
                <c:pt idx="9">
                  <c:v>0.34279801744273969</c:v>
                </c:pt>
                <c:pt idx="10">
                  <c:v>0.47182385340726407</c:v>
                </c:pt>
                <c:pt idx="11">
                  <c:v>0.45078761858669802</c:v>
                </c:pt>
                <c:pt idx="12">
                  <c:v>0.4220862480332081</c:v>
                </c:pt>
                <c:pt idx="13">
                  <c:v>0.39214984573263451</c:v>
                </c:pt>
                <c:pt idx="14">
                  <c:v>0.32679334504797825</c:v>
                </c:pt>
                <c:pt idx="15">
                  <c:v>0.33062196130468441</c:v>
                </c:pt>
              </c:numCache>
            </c:numRef>
          </c:val>
          <c:smooth val="0"/>
        </c:ser>
        <c:dLbls>
          <c:showLegendKey val="0"/>
          <c:showVal val="0"/>
          <c:showCatName val="0"/>
          <c:showSerName val="0"/>
          <c:showPercent val="0"/>
          <c:showBubbleSize val="0"/>
        </c:dLbls>
        <c:smooth val="0"/>
        <c:axId val="386250712"/>
        <c:axId val="386251888"/>
      </c:lineChart>
      <c:catAx>
        <c:axId val="38625071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386251888"/>
        <c:crosses val="autoZero"/>
        <c:auto val="1"/>
        <c:lblAlgn val="ctr"/>
        <c:lblOffset val="100"/>
        <c:noMultiLvlLbl val="0"/>
      </c:catAx>
      <c:valAx>
        <c:axId val="386251888"/>
        <c:scaling>
          <c:orientation val="minMax"/>
          <c:max val="1"/>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3888971425741593E-2"/>
              <c:y val="0.41020042949176805"/>
            </c:manualLayout>
          </c:layout>
          <c:overlay val="0"/>
        </c:title>
        <c:numFmt formatCode="0.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250712"/>
        <c:crosses val="autoZero"/>
        <c:crossBetween val="between"/>
        <c:majorUnit val="0.1"/>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37171723396423"/>
          <c:y val="3.2022771693988275E-2"/>
          <c:w val="0.86258964204820165"/>
          <c:h val="0.79829187647733602"/>
        </c:manualLayout>
      </c:layout>
      <c:lineChart>
        <c:grouping val="standard"/>
        <c:varyColors val="0"/>
        <c:ser>
          <c:idx val="0"/>
          <c:order val="0"/>
          <c:spPr>
            <a:ln w="31750">
              <a:solidFill>
                <a:srgbClr val="FF0000"/>
              </a:solidFill>
            </a:ln>
          </c:spPr>
          <c:marker>
            <c:symbol val="none"/>
          </c:marker>
          <c:cat>
            <c:numRef>
              <c:f>'Tables 6 &amp; 6a'!$B$8:$B$23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6 &amp; 6a'!$F$8:$F$23</c:f>
              <c:numCache>
                <c:formatCode>0.00</c:formatCode>
                <c:ptCount val="16"/>
                <c:pt idx="0">
                  <c:v>85.762192525037307</c:v>
                </c:pt>
                <c:pt idx="1">
                  <c:v>78.137073263056266</c:v>
                </c:pt>
                <c:pt idx="2">
                  <c:v>72.284470369964538</c:v>
                </c:pt>
                <c:pt idx="3">
                  <c:v>64.143208511406428</c:v>
                </c:pt>
                <c:pt idx="4">
                  <c:v>60.14101099849816</c:v>
                </c:pt>
                <c:pt idx="5">
                  <c:v>64.126405971450936</c:v>
                </c:pt>
                <c:pt idx="6">
                  <c:v>30.473733580890865</c:v>
                </c:pt>
                <c:pt idx="7">
                  <c:v>32.519106352910576</c:v>
                </c:pt>
                <c:pt idx="8">
                  <c:v>26.321071004379171</c:v>
                </c:pt>
                <c:pt idx="9">
                  <c:v>31.152222328491984</c:v>
                </c:pt>
                <c:pt idx="10">
                  <c:v>42.923165360679562</c:v>
                </c:pt>
                <c:pt idx="11">
                  <c:v>39.964982034660437</c:v>
                </c:pt>
                <c:pt idx="12">
                  <c:v>36.517184288803669</c:v>
                </c:pt>
                <c:pt idx="13">
                  <c:v>33.674820962201885</c:v>
                </c:pt>
                <c:pt idx="14">
                  <c:v>29.229805260408337</c:v>
                </c:pt>
                <c:pt idx="15">
                  <c:v>29.5722531997442</c:v>
                </c:pt>
              </c:numCache>
            </c:numRef>
          </c:val>
          <c:smooth val="0"/>
        </c:ser>
        <c:ser>
          <c:idx val="1"/>
          <c:order val="1"/>
          <c:spPr>
            <a:ln w="31750">
              <a:solidFill>
                <a:srgbClr val="0070C0"/>
              </a:solidFill>
              <a:prstDash val="sysDash"/>
            </a:ln>
          </c:spPr>
          <c:marker>
            <c:symbol val="none"/>
          </c:marker>
          <c:cat>
            <c:numRef>
              <c:f>'Tables 6 &amp; 6a'!$B$8:$B$23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6 &amp; 6a'!$G$8:$G$23</c:f>
              <c:numCache>
                <c:formatCode>0.00</c:formatCode>
                <c:ptCount val="16"/>
                <c:pt idx="0">
                  <c:v>71.971113453865087</c:v>
                </c:pt>
                <c:pt idx="1">
                  <c:v>71.971113453865087</c:v>
                </c:pt>
                <c:pt idx="2">
                  <c:v>71.971113453865087</c:v>
                </c:pt>
                <c:pt idx="3">
                  <c:v>71.971113453865087</c:v>
                </c:pt>
                <c:pt idx="4">
                  <c:v>71.971113453865087</c:v>
                </c:pt>
                <c:pt idx="5">
                  <c:v>71.971113453865087</c:v>
                </c:pt>
                <c:pt idx="6">
                  <c:v>71.971113453865087</c:v>
                </c:pt>
                <c:pt idx="7">
                  <c:v>71.971113453865087</c:v>
                </c:pt>
                <c:pt idx="8">
                  <c:v>71.971113453865087</c:v>
                </c:pt>
                <c:pt idx="9">
                  <c:v>71.971113453865087</c:v>
                </c:pt>
                <c:pt idx="10">
                  <c:v>71.971113453865087</c:v>
                </c:pt>
                <c:pt idx="11">
                  <c:v>71.971113453865087</c:v>
                </c:pt>
                <c:pt idx="12">
                  <c:v>71.971113453865087</c:v>
                </c:pt>
                <c:pt idx="13">
                  <c:v>71.971113453865087</c:v>
                </c:pt>
                <c:pt idx="14">
                  <c:v>71.971113453865087</c:v>
                </c:pt>
                <c:pt idx="15">
                  <c:v>71.971113453865087</c:v>
                </c:pt>
              </c:numCache>
            </c:numRef>
          </c:val>
          <c:smooth val="0"/>
        </c:ser>
        <c:dLbls>
          <c:showLegendKey val="0"/>
          <c:showVal val="0"/>
          <c:showCatName val="0"/>
          <c:showSerName val="0"/>
          <c:showPercent val="0"/>
          <c:showBubbleSize val="0"/>
        </c:dLbls>
        <c:smooth val="0"/>
        <c:axId val="386251104"/>
        <c:axId val="386251496"/>
      </c:lineChart>
      <c:catAx>
        <c:axId val="38625110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6251496"/>
        <c:crosses val="autoZero"/>
        <c:auto val="1"/>
        <c:lblAlgn val="ctr"/>
        <c:lblOffset val="100"/>
        <c:noMultiLvlLbl val="0"/>
      </c:catAx>
      <c:valAx>
        <c:axId val="386251496"/>
        <c:scaling>
          <c:orientation val="minMax"/>
          <c:max val="1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70603674537"/>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251104"/>
        <c:crosses val="autoZero"/>
        <c:crossBetween val="between"/>
        <c:majorUnit val="20"/>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4933562992876"/>
          <c:y val="3.9292282699970295E-2"/>
          <c:w val="0.86934633798922867"/>
          <c:h val="0.77918966952890889"/>
        </c:manualLayout>
      </c:layout>
      <c:lineChart>
        <c:grouping val="standard"/>
        <c:varyColors val="0"/>
        <c:ser>
          <c:idx val="0"/>
          <c:order val="0"/>
          <c:spPr>
            <a:ln w="31750">
              <a:solidFill>
                <a:srgbClr val="FF0000"/>
              </a:solidFill>
            </a:ln>
          </c:spPr>
          <c:marker>
            <c:symbol val="none"/>
          </c:marker>
          <c:cat>
            <c:strRef>
              <c:f>'Tables 6 &amp; 6a'!$A$37:$A$48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6 &amp; 6a'!$F$37:$F$48</c:f>
              <c:numCache>
                <c:formatCode>0.00</c:formatCode>
                <c:ptCount val="12"/>
                <c:pt idx="0">
                  <c:v>71.971113453865087</c:v>
                </c:pt>
                <c:pt idx="1">
                  <c:v>67.688705548906569</c:v>
                </c:pt>
                <c:pt idx="2">
                  <c:v>58.094278006339486</c:v>
                </c:pt>
                <c:pt idx="3">
                  <c:v>50.149000610834925</c:v>
                </c:pt>
                <c:pt idx="4">
                  <c:v>42.59439817110303</c:v>
                </c:pt>
                <c:pt idx="5">
                  <c:v>36.841582189323155</c:v>
                </c:pt>
                <c:pt idx="6">
                  <c:v>32.700508986714375</c:v>
                </c:pt>
                <c:pt idx="7">
                  <c:v>34.607757640017311</c:v>
                </c:pt>
                <c:pt idx="8">
                  <c:v>35.405476879734877</c:v>
                </c:pt>
                <c:pt idx="9">
                  <c:v>36.845685191978447</c:v>
                </c:pt>
                <c:pt idx="10">
                  <c:v>36.425249639212737</c:v>
                </c:pt>
                <c:pt idx="11">
                  <c:v>33.761044455603155</c:v>
                </c:pt>
              </c:numCache>
            </c:numRef>
          </c:val>
          <c:smooth val="0"/>
        </c:ser>
        <c:ser>
          <c:idx val="1"/>
          <c:order val="1"/>
          <c:spPr>
            <a:ln w="31750">
              <a:solidFill>
                <a:srgbClr val="0070C0"/>
              </a:solidFill>
              <a:prstDash val="sysDash"/>
            </a:ln>
          </c:spPr>
          <c:marker>
            <c:symbol val="none"/>
          </c:marker>
          <c:cat>
            <c:strRef>
              <c:f>'Tables 6 &amp; 6a'!$A$37:$A$48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6 &amp; 6a'!$G$37:$G$48</c:f>
              <c:numCache>
                <c:formatCode>0.00</c:formatCode>
                <c:ptCount val="12"/>
                <c:pt idx="0">
                  <c:v>71.971113453865087</c:v>
                </c:pt>
                <c:pt idx="1">
                  <c:v>71.971113453865087</c:v>
                </c:pt>
                <c:pt idx="2">
                  <c:v>71.971113453865087</c:v>
                </c:pt>
                <c:pt idx="3">
                  <c:v>71.971113453865087</c:v>
                </c:pt>
                <c:pt idx="4">
                  <c:v>71.971113453865087</c:v>
                </c:pt>
                <c:pt idx="5">
                  <c:v>71.971113453865087</c:v>
                </c:pt>
                <c:pt idx="6">
                  <c:v>71.971113453865087</c:v>
                </c:pt>
                <c:pt idx="7">
                  <c:v>71.971113453865087</c:v>
                </c:pt>
                <c:pt idx="8">
                  <c:v>71.971113453865087</c:v>
                </c:pt>
                <c:pt idx="9">
                  <c:v>71.971113453865087</c:v>
                </c:pt>
                <c:pt idx="10">
                  <c:v>71.971113453865087</c:v>
                </c:pt>
                <c:pt idx="11">
                  <c:v>71.971113453865087</c:v>
                </c:pt>
              </c:numCache>
            </c:numRef>
          </c:val>
          <c:smooth val="0"/>
        </c:ser>
        <c:dLbls>
          <c:showLegendKey val="0"/>
          <c:showVal val="0"/>
          <c:showCatName val="0"/>
          <c:showSerName val="0"/>
          <c:showPercent val="0"/>
          <c:showBubbleSize val="0"/>
        </c:dLbls>
        <c:smooth val="0"/>
        <c:axId val="386253848"/>
        <c:axId val="386253064"/>
      </c:lineChart>
      <c:catAx>
        <c:axId val="38625384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6253064"/>
        <c:crosses val="autoZero"/>
        <c:auto val="1"/>
        <c:lblAlgn val="ctr"/>
        <c:lblOffset val="100"/>
        <c:noMultiLvlLbl val="0"/>
      </c:catAx>
      <c:valAx>
        <c:axId val="386253064"/>
        <c:scaling>
          <c:orientation val="minMax"/>
          <c:max val="10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70603674537"/>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253848"/>
        <c:crosses val="autoZero"/>
        <c:crossBetween val="between"/>
        <c:majorUnit val="20"/>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12753452341"/>
          <c:y val="4.0044626552227923E-2"/>
          <c:w val="0.85167380084200883"/>
          <c:h val="0.80206925675675678"/>
        </c:manualLayout>
      </c:layout>
      <c:lineChart>
        <c:grouping val="standard"/>
        <c:varyColors val="0"/>
        <c:ser>
          <c:idx val="0"/>
          <c:order val="0"/>
          <c:spPr>
            <a:ln w="31750">
              <a:solidFill>
                <a:srgbClr val="FF0000"/>
              </a:solidFill>
            </a:ln>
          </c:spPr>
          <c:marker>
            <c:symbol val="none"/>
          </c:marker>
          <c:cat>
            <c:numRef>
              <c:f>'Tables 7 - 7b'!$B$8:$B$23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7 - 7b'!$H$8:$H$23</c:f>
              <c:numCache>
                <c:formatCode>0.00</c:formatCode>
                <c:ptCount val="16"/>
                <c:pt idx="0">
                  <c:v>56.374348087605767</c:v>
                </c:pt>
                <c:pt idx="1">
                  <c:v>52.793772260131746</c:v>
                </c:pt>
                <c:pt idx="2">
                  <c:v>57.874512525629918</c:v>
                </c:pt>
                <c:pt idx="3">
                  <c:v>44.833721534975098</c:v>
                </c:pt>
                <c:pt idx="4">
                  <c:v>51.788189228550685</c:v>
                </c:pt>
                <c:pt idx="5">
                  <c:v>51.743879100432757</c:v>
                </c:pt>
                <c:pt idx="6">
                  <c:v>44.816846114749609</c:v>
                </c:pt>
                <c:pt idx="7">
                  <c:v>53.25857999798049</c:v>
                </c:pt>
                <c:pt idx="8">
                  <c:v>43.687115834000906</c:v>
                </c:pt>
                <c:pt idx="9">
                  <c:v>36.563283185306098</c:v>
                </c:pt>
                <c:pt idx="10">
                  <c:v>32.532830087374037</c:v>
                </c:pt>
                <c:pt idx="11">
                  <c:v>37.916473093887653</c:v>
                </c:pt>
                <c:pt idx="12">
                  <c:v>35.774113971974842</c:v>
                </c:pt>
                <c:pt idx="13">
                  <c:v>38.023685988550717</c:v>
                </c:pt>
                <c:pt idx="14">
                  <c:v>30.227358123788253</c:v>
                </c:pt>
                <c:pt idx="15">
                  <c:v>35.008142531290304</c:v>
                </c:pt>
              </c:numCache>
            </c:numRef>
          </c:val>
          <c:smooth val="0"/>
        </c:ser>
        <c:ser>
          <c:idx val="2"/>
          <c:order val="1"/>
          <c:spPr>
            <a:ln w="31750">
              <a:solidFill>
                <a:srgbClr val="0070C0"/>
              </a:solidFill>
              <a:prstDash val="sysDash"/>
            </a:ln>
          </c:spPr>
          <c:marker>
            <c:symbol val="none"/>
          </c:marker>
          <c:cat>
            <c:numRef>
              <c:f>'Tables 7 - 7b'!$B$8:$B$23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7 - 7b'!$I$8:$I$23</c:f>
              <c:numCache>
                <c:formatCode>0</c:formatCode>
                <c:ptCount val="16"/>
                <c:pt idx="0">
                  <c:v>51.965360543294594</c:v>
                </c:pt>
                <c:pt idx="1">
                  <c:v>51.965360543294594</c:v>
                </c:pt>
                <c:pt idx="2">
                  <c:v>51.965360543294594</c:v>
                </c:pt>
                <c:pt idx="3">
                  <c:v>51.965360543294594</c:v>
                </c:pt>
                <c:pt idx="4">
                  <c:v>51.965360543294594</c:v>
                </c:pt>
                <c:pt idx="5">
                  <c:v>51.965360543294594</c:v>
                </c:pt>
                <c:pt idx="6">
                  <c:v>51.965360543294594</c:v>
                </c:pt>
                <c:pt idx="7">
                  <c:v>51.965360543294594</c:v>
                </c:pt>
                <c:pt idx="8">
                  <c:v>51.965360543294594</c:v>
                </c:pt>
                <c:pt idx="9">
                  <c:v>51.965360543294594</c:v>
                </c:pt>
                <c:pt idx="10">
                  <c:v>51.965360543294594</c:v>
                </c:pt>
                <c:pt idx="11">
                  <c:v>51.965360543294594</c:v>
                </c:pt>
                <c:pt idx="12">
                  <c:v>51.965360543294594</c:v>
                </c:pt>
                <c:pt idx="13">
                  <c:v>51.965360543294594</c:v>
                </c:pt>
                <c:pt idx="14">
                  <c:v>51.965360543294594</c:v>
                </c:pt>
                <c:pt idx="15">
                  <c:v>51.965360543294594</c:v>
                </c:pt>
              </c:numCache>
            </c:numRef>
          </c:val>
          <c:smooth val="0"/>
        </c:ser>
        <c:dLbls>
          <c:showLegendKey val="0"/>
          <c:showVal val="0"/>
          <c:showCatName val="0"/>
          <c:showSerName val="0"/>
          <c:showPercent val="0"/>
          <c:showBubbleSize val="0"/>
        </c:dLbls>
        <c:smooth val="0"/>
        <c:axId val="386257376"/>
        <c:axId val="386255808"/>
      </c:lineChart>
      <c:catAx>
        <c:axId val="38625737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6255808"/>
        <c:crosses val="autoZero"/>
        <c:auto val="1"/>
        <c:lblAlgn val="ctr"/>
        <c:lblOffset val="100"/>
        <c:noMultiLvlLbl val="0"/>
      </c:catAx>
      <c:valAx>
        <c:axId val="386255808"/>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3.3728691979525278E-3"/>
              <c:y val="0.375783141734296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257376"/>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56436491783617"/>
          <c:y val="3.1046405476158216E-2"/>
          <c:w val="0.85404517106054456"/>
          <c:h val="0.76809076553486355"/>
        </c:manualLayout>
      </c:layout>
      <c:lineChart>
        <c:grouping val="standard"/>
        <c:varyColors val="0"/>
        <c:ser>
          <c:idx val="0"/>
          <c:order val="0"/>
          <c:spPr>
            <a:ln w="31750">
              <a:solidFill>
                <a:srgbClr val="FF0000"/>
              </a:solidFill>
            </a:ln>
          </c:spPr>
          <c:marker>
            <c:symbol val="none"/>
          </c:marker>
          <c:cat>
            <c:strRef>
              <c:f>'Tables 7 - 7b'!$A$38:$A$49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7 - 7b'!$H$38:$H$49</c:f>
              <c:numCache>
                <c:formatCode>0.00</c:formatCode>
                <c:ptCount val="12"/>
                <c:pt idx="0">
                  <c:v>51.965360543294594</c:v>
                </c:pt>
                <c:pt idx="1">
                  <c:v>51.236000487884468</c:v>
                </c:pt>
                <c:pt idx="2">
                  <c:v>50.89369329928909</c:v>
                </c:pt>
                <c:pt idx="3">
                  <c:v>49.231241166936712</c:v>
                </c:pt>
                <c:pt idx="4">
                  <c:v>47.924517348168891</c:v>
                </c:pt>
                <c:pt idx="5">
                  <c:v>45.003442984905547</c:v>
                </c:pt>
                <c:pt idx="6">
                  <c:v>40.740322725380636</c:v>
                </c:pt>
                <c:pt idx="7">
                  <c:v>38.281534290052868</c:v>
                </c:pt>
                <c:pt idx="8">
                  <c:v>35.782558359163509</c:v>
                </c:pt>
                <c:pt idx="9">
                  <c:v>36.214082344470562</c:v>
                </c:pt>
                <c:pt idx="10">
                  <c:v>34.429718736583347</c:v>
                </c:pt>
                <c:pt idx="11">
                  <c:v>34.949836710301319</c:v>
                </c:pt>
              </c:numCache>
            </c:numRef>
          </c:val>
          <c:smooth val="0"/>
        </c:ser>
        <c:ser>
          <c:idx val="1"/>
          <c:order val="1"/>
          <c:spPr>
            <a:ln w="31750">
              <a:solidFill>
                <a:srgbClr val="0070C0"/>
              </a:solidFill>
              <a:prstDash val="sysDash"/>
            </a:ln>
          </c:spPr>
          <c:marker>
            <c:symbol val="none"/>
          </c:marker>
          <c:cat>
            <c:strRef>
              <c:f>'Tables 7 - 7b'!$A$38:$A$49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7 - 7b'!$I$38:$I$49</c:f>
              <c:numCache>
                <c:formatCode>0</c:formatCode>
                <c:ptCount val="12"/>
                <c:pt idx="0">
                  <c:v>51.965360543294594</c:v>
                </c:pt>
                <c:pt idx="1">
                  <c:v>51.965360543294594</c:v>
                </c:pt>
                <c:pt idx="2">
                  <c:v>51.965360543294594</c:v>
                </c:pt>
                <c:pt idx="3">
                  <c:v>51.965360543294594</c:v>
                </c:pt>
                <c:pt idx="4">
                  <c:v>51.965360543294594</c:v>
                </c:pt>
                <c:pt idx="5">
                  <c:v>51.965360543294594</c:v>
                </c:pt>
                <c:pt idx="6">
                  <c:v>51.965360543294594</c:v>
                </c:pt>
                <c:pt idx="7">
                  <c:v>51.965360543294594</c:v>
                </c:pt>
                <c:pt idx="8">
                  <c:v>51.965360543294594</c:v>
                </c:pt>
                <c:pt idx="9">
                  <c:v>51.965360543294594</c:v>
                </c:pt>
                <c:pt idx="10">
                  <c:v>51.965360543294594</c:v>
                </c:pt>
                <c:pt idx="11">
                  <c:v>51.965360543294594</c:v>
                </c:pt>
              </c:numCache>
            </c:numRef>
          </c:val>
          <c:smooth val="0"/>
        </c:ser>
        <c:dLbls>
          <c:showLegendKey val="0"/>
          <c:showVal val="0"/>
          <c:showCatName val="0"/>
          <c:showSerName val="0"/>
          <c:showPercent val="0"/>
          <c:showBubbleSize val="0"/>
        </c:dLbls>
        <c:smooth val="0"/>
        <c:axId val="386254632"/>
        <c:axId val="386250320"/>
      </c:lineChart>
      <c:catAx>
        <c:axId val="38625463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6250320"/>
        <c:crosses val="autoZero"/>
        <c:auto val="1"/>
        <c:lblAlgn val="ctr"/>
        <c:lblOffset val="100"/>
        <c:noMultiLvlLbl val="0"/>
      </c:catAx>
      <c:valAx>
        <c:axId val="386250320"/>
        <c:scaling>
          <c:orientation val="minMax"/>
          <c:max val="7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5899955936E-2"/>
              <c:y val="0.3866018486819583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254632"/>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12753452341"/>
          <c:y val="4.0044626552227923E-2"/>
          <c:w val="0.85167380084200883"/>
          <c:h val="0.80206925675675678"/>
        </c:manualLayout>
      </c:layout>
      <c:lineChart>
        <c:grouping val="standard"/>
        <c:varyColors val="0"/>
        <c:ser>
          <c:idx val="0"/>
          <c:order val="0"/>
          <c:spPr>
            <a:ln w="31750">
              <a:solidFill>
                <a:srgbClr val="FF0000"/>
              </a:solidFill>
            </a:ln>
          </c:spPr>
          <c:marker>
            <c:symbol val="none"/>
          </c:marker>
          <c:errBars>
            <c:errDir val="y"/>
            <c:errBarType val="both"/>
            <c:errValType val="cust"/>
            <c:noEndCap val="0"/>
            <c:plus>
              <c:numRef>
                <c:f>'Tables 7 - 7b'!$D$64:$D$79</c:f>
                <c:numCache>
                  <c:formatCode>General</c:formatCode>
                  <c:ptCount val="16"/>
                  <c:pt idx="0">
                    <c:v>3.0355418201018551</c:v>
                  </c:pt>
                  <c:pt idx="1">
                    <c:v>2.7996697410675964</c:v>
                  </c:pt>
                  <c:pt idx="2">
                    <c:v>3.0925312036596111</c:v>
                  </c:pt>
                  <c:pt idx="3">
                    <c:v>2.2907740930279203</c:v>
                  </c:pt>
                  <c:pt idx="4">
                    <c:v>2.6655685632342241</c:v>
                  </c:pt>
                  <c:pt idx="5">
                    <c:v>2.6438478372483871</c:v>
                  </c:pt>
                  <c:pt idx="6">
                    <c:v>2.4319218821957165</c:v>
                  </c:pt>
                  <c:pt idx="7">
                    <c:v>3.3028576742933637</c:v>
                  </c:pt>
                  <c:pt idx="8">
                    <c:v>2.8084574464714862</c:v>
                  </c:pt>
                  <c:pt idx="9">
                    <c:v>2.2234428964037463</c:v>
                  </c:pt>
                  <c:pt idx="10">
                    <c:v>1.889003037331392</c:v>
                  </c:pt>
                  <c:pt idx="11">
                    <c:v>2.2303807702286846</c:v>
                  </c:pt>
                  <c:pt idx="12">
                    <c:v>2.0377659857453949</c:v>
                  </c:pt>
                  <c:pt idx="13">
                    <c:v>2.1797017445666</c:v>
                  </c:pt>
                  <c:pt idx="14">
                    <c:v>1.7438860456031691</c:v>
                  </c:pt>
                  <c:pt idx="15">
                    <c:v>2.0197005306513631</c:v>
                  </c:pt>
                </c:numCache>
              </c:numRef>
            </c:plus>
            <c:minus>
              <c:numRef>
                <c:f>'Tables 7 - 7b'!$E$64:$E$79</c:f>
                <c:numCache>
                  <c:formatCode>General</c:formatCode>
                  <c:ptCount val="16"/>
                  <c:pt idx="0">
                    <c:v>2.7404196987030573</c:v>
                  </c:pt>
                  <c:pt idx="1">
                    <c:v>2.5312082590474105</c:v>
                  </c:pt>
                  <c:pt idx="2">
                    <c:v>2.7939419839959285</c:v>
                  </c:pt>
                  <c:pt idx="3">
                    <c:v>2.0783844420187165</c:v>
                  </c:pt>
                  <c:pt idx="4">
                    <c:v>2.4167821639990237</c:v>
                  </c:pt>
                  <c:pt idx="5">
                    <c:v>2.3987228722054894</c:v>
                  </c:pt>
                  <c:pt idx="6">
                    <c:v>2.193831627994733</c:v>
                  </c:pt>
                  <c:pt idx="7">
                    <c:v>2.9384044136816811</c:v>
                  </c:pt>
                  <c:pt idx="8">
                    <c:v>2.4885065981392955</c:v>
                  </c:pt>
                  <c:pt idx="9">
                    <c:v>1.982346678721413</c:v>
                  </c:pt>
                  <c:pt idx="10">
                    <c:v>1.6924593687073184</c:v>
                  </c:pt>
                  <c:pt idx="11">
                    <c:v>1.9956038470467163</c:v>
                  </c:pt>
                  <c:pt idx="12">
                    <c:v>1.8293581008396274</c:v>
                  </c:pt>
                  <c:pt idx="13">
                    <c:v>1.9555038508397473</c:v>
                  </c:pt>
                  <c:pt idx="14">
                    <c:v>1.5634840408856014</c:v>
                  </c:pt>
                  <c:pt idx="15">
                    <c:v>1.81076599299778</c:v>
                  </c:pt>
                </c:numCache>
              </c:numRef>
            </c:minus>
          </c:errBars>
          <c:cat>
            <c:numRef>
              <c:f>'Tables 7 - 7b'!$B$8:$B$23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7 - 7b'!$H$8:$H$23</c:f>
              <c:numCache>
                <c:formatCode>0.00</c:formatCode>
                <c:ptCount val="16"/>
                <c:pt idx="0">
                  <c:v>56.374348087605767</c:v>
                </c:pt>
                <c:pt idx="1">
                  <c:v>52.793772260131746</c:v>
                </c:pt>
                <c:pt idx="2">
                  <c:v>57.874512525629918</c:v>
                </c:pt>
                <c:pt idx="3">
                  <c:v>44.833721534975098</c:v>
                </c:pt>
                <c:pt idx="4">
                  <c:v>51.788189228550685</c:v>
                </c:pt>
                <c:pt idx="5">
                  <c:v>51.743879100432757</c:v>
                </c:pt>
                <c:pt idx="6">
                  <c:v>44.816846114749609</c:v>
                </c:pt>
                <c:pt idx="7">
                  <c:v>53.25857999798049</c:v>
                </c:pt>
                <c:pt idx="8">
                  <c:v>43.687115834000906</c:v>
                </c:pt>
                <c:pt idx="9">
                  <c:v>36.563283185306098</c:v>
                </c:pt>
                <c:pt idx="10">
                  <c:v>32.532830087374037</c:v>
                </c:pt>
                <c:pt idx="11">
                  <c:v>37.916473093887653</c:v>
                </c:pt>
                <c:pt idx="12">
                  <c:v>35.774113971974842</c:v>
                </c:pt>
                <c:pt idx="13">
                  <c:v>38.023685988550717</c:v>
                </c:pt>
                <c:pt idx="14">
                  <c:v>30.227358123788253</c:v>
                </c:pt>
                <c:pt idx="15">
                  <c:v>35.008142531290304</c:v>
                </c:pt>
              </c:numCache>
            </c:numRef>
          </c:val>
          <c:smooth val="0"/>
        </c:ser>
        <c:dLbls>
          <c:showLegendKey val="0"/>
          <c:showVal val="0"/>
          <c:showCatName val="0"/>
          <c:showSerName val="0"/>
          <c:showPercent val="0"/>
          <c:showBubbleSize val="0"/>
        </c:dLbls>
        <c:smooth val="0"/>
        <c:axId val="386256592"/>
        <c:axId val="386256984"/>
      </c:lineChart>
      <c:catAx>
        <c:axId val="38625659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6256984"/>
        <c:crosses val="autoZero"/>
        <c:auto val="1"/>
        <c:lblAlgn val="ctr"/>
        <c:lblOffset val="100"/>
        <c:noMultiLvlLbl val="0"/>
      </c:catAx>
      <c:valAx>
        <c:axId val="386256984"/>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3.3728691979525278E-3"/>
              <c:y val="0.37578314173429661"/>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256592"/>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52905691942316"/>
          <c:y val="4.5870110704008815E-2"/>
          <c:w val="0.86723784334933962"/>
          <c:h val="0.76779911151076685"/>
        </c:manualLayout>
      </c:layout>
      <c:lineChart>
        <c:grouping val="standard"/>
        <c:varyColors val="0"/>
        <c:ser>
          <c:idx val="0"/>
          <c:order val="0"/>
          <c:spPr>
            <a:ln>
              <a:solidFill>
                <a:srgbClr val="FF0000"/>
              </a:solidFill>
            </a:ln>
          </c:spPr>
          <c:marker>
            <c:symbol val="none"/>
          </c:marker>
          <c:cat>
            <c:numRef>
              <c:f>'Tables 8 - 8c'!$B$8:$B$23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8 - 8c'!$H$8:$H$23</c:f>
              <c:numCache>
                <c:formatCode>0.00</c:formatCode>
                <c:ptCount val="16"/>
                <c:pt idx="0">
                  <c:v>61.854538788195995</c:v>
                </c:pt>
                <c:pt idx="1">
                  <c:v>52.159729407007617</c:v>
                </c:pt>
                <c:pt idx="2">
                  <c:v>67.348019040241951</c:v>
                </c:pt>
                <c:pt idx="3">
                  <c:v>59.417253043763374</c:v>
                </c:pt>
                <c:pt idx="4">
                  <c:v>61.132048841720803</c:v>
                </c:pt>
                <c:pt idx="5">
                  <c:v>55.450184859254456</c:v>
                </c:pt>
                <c:pt idx="6">
                  <c:v>88.807452426015885</c:v>
                </c:pt>
                <c:pt idx="7">
                  <c:v>76.296382314648525</c:v>
                </c:pt>
                <c:pt idx="8">
                  <c:v>69.378211439448336</c:v>
                </c:pt>
                <c:pt idx="9">
                  <c:v>60.095591980946885</c:v>
                </c:pt>
                <c:pt idx="10">
                  <c:v>74.772562461215912</c:v>
                </c:pt>
                <c:pt idx="11">
                  <c:v>49.726522090344467</c:v>
                </c:pt>
                <c:pt idx="12">
                  <c:v>64.728919947937541</c:v>
                </c:pt>
                <c:pt idx="13">
                  <c:v>50.808120348787895</c:v>
                </c:pt>
                <c:pt idx="14">
                  <c:v>48.512657750409339</c:v>
                </c:pt>
                <c:pt idx="15">
                  <c:v>60.512121367562344</c:v>
                </c:pt>
              </c:numCache>
            </c:numRef>
          </c:val>
          <c:smooth val="0"/>
        </c:ser>
        <c:ser>
          <c:idx val="1"/>
          <c:order val="1"/>
          <c:spPr>
            <a:ln>
              <a:solidFill>
                <a:srgbClr val="0070C0"/>
              </a:solidFill>
              <a:prstDash val="sysDash"/>
            </a:ln>
          </c:spPr>
          <c:marker>
            <c:symbol val="none"/>
          </c:marker>
          <c:cat>
            <c:numRef>
              <c:f>'Tables 8 - 8c'!$B$8:$B$23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8 - 8c'!$I$8:$I$23</c:f>
              <c:numCache>
                <c:formatCode>0</c:formatCode>
                <c:ptCount val="16"/>
                <c:pt idx="0">
                  <c:v>60.146950984902972</c:v>
                </c:pt>
                <c:pt idx="1">
                  <c:v>60.146950984902972</c:v>
                </c:pt>
                <c:pt idx="2">
                  <c:v>60.146950984902972</c:v>
                </c:pt>
                <c:pt idx="3">
                  <c:v>60.146950984902972</c:v>
                </c:pt>
                <c:pt idx="4">
                  <c:v>60.146950984902972</c:v>
                </c:pt>
                <c:pt idx="5">
                  <c:v>60.146950984902972</c:v>
                </c:pt>
                <c:pt idx="6">
                  <c:v>60.146950984902972</c:v>
                </c:pt>
                <c:pt idx="7">
                  <c:v>60.146950984902972</c:v>
                </c:pt>
                <c:pt idx="8">
                  <c:v>60.146950984902972</c:v>
                </c:pt>
                <c:pt idx="9">
                  <c:v>60.146950984902972</c:v>
                </c:pt>
                <c:pt idx="10">
                  <c:v>60.146950984902972</c:v>
                </c:pt>
                <c:pt idx="11">
                  <c:v>60.146950984902972</c:v>
                </c:pt>
                <c:pt idx="12">
                  <c:v>60.146950984902972</c:v>
                </c:pt>
                <c:pt idx="13">
                  <c:v>60.146950984902972</c:v>
                </c:pt>
                <c:pt idx="14">
                  <c:v>60.146950984902972</c:v>
                </c:pt>
                <c:pt idx="15">
                  <c:v>60.146950984902972</c:v>
                </c:pt>
              </c:numCache>
            </c:numRef>
          </c:val>
          <c:smooth val="0"/>
        </c:ser>
        <c:dLbls>
          <c:showLegendKey val="0"/>
          <c:showVal val="0"/>
          <c:showCatName val="0"/>
          <c:showSerName val="0"/>
          <c:showPercent val="0"/>
          <c:showBubbleSize val="0"/>
        </c:dLbls>
        <c:smooth val="0"/>
        <c:axId val="385967416"/>
        <c:axId val="385967024"/>
      </c:lineChart>
      <c:catAx>
        <c:axId val="38596741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5967024"/>
        <c:crosses val="autoZero"/>
        <c:auto val="1"/>
        <c:lblAlgn val="ctr"/>
        <c:lblOffset val="100"/>
        <c:noMultiLvlLbl val="0"/>
      </c:catAx>
      <c:valAx>
        <c:axId val="385967024"/>
        <c:scaling>
          <c:orientation val="minMax"/>
          <c:max val="1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6025760373"/>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5967416"/>
        <c:crosses val="autoZero"/>
        <c:crossBetween val="between"/>
        <c:majorUnit val="20"/>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457972531826868E-2"/>
          <c:y val="3.4720269724646272E-2"/>
          <c:w val="0.90675013268770766"/>
          <c:h val="0.860512021652731"/>
        </c:manualLayout>
      </c:layout>
      <c:lineChart>
        <c:grouping val="standard"/>
        <c:varyColors val="0"/>
        <c:ser>
          <c:idx val="0"/>
          <c:order val="0"/>
          <c:tx>
            <c:strRef>
              <c:f>'Table 1'!$F$7</c:f>
              <c:strCache>
                <c:ptCount val="1"/>
                <c:pt idx="0">
                  <c:v>2020  Target (Fatalities)</c:v>
                </c:pt>
              </c:strCache>
            </c:strRef>
          </c:tx>
          <c:spPr>
            <a:ln w="31750">
              <a:solidFill>
                <a:srgbClr val="00B050"/>
              </a:solidFill>
            </a:ln>
          </c:spPr>
          <c:marker>
            <c:symbol val="none"/>
          </c:marker>
          <c:cat>
            <c:numRef>
              <c:f>'Table 1'!$B$8:$B$24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1'!$F$8:$F$24</c:f>
              <c:numCache>
                <c:formatCode>0</c:formatCode>
                <c:ptCount val="17"/>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numCache>
            </c:numRef>
          </c:val>
          <c:smooth val="0"/>
        </c:ser>
        <c:ser>
          <c:idx val="2"/>
          <c:order val="1"/>
          <c:tx>
            <c:strRef>
              <c:f>'Table 1'!$E$7</c:f>
              <c:strCache>
                <c:ptCount val="1"/>
                <c:pt idx="0">
                  <c:v>2004-2008 Baseline (Fatalities)</c:v>
                </c:pt>
              </c:strCache>
            </c:strRef>
          </c:tx>
          <c:spPr>
            <a:ln w="31750">
              <a:solidFill>
                <a:srgbClr val="0070C0"/>
              </a:solidFill>
              <a:prstDash val="sysDash"/>
            </a:ln>
          </c:spPr>
          <c:marker>
            <c:symbol val="none"/>
          </c:marker>
          <c:cat>
            <c:numRef>
              <c:f>'Table 1'!$B$8:$B$24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1'!$E$8:$E$24</c:f>
              <c:numCache>
                <c:formatCode>0</c:formatCode>
                <c:ptCount val="17"/>
                <c:pt idx="0">
                  <c:v>125.6</c:v>
                </c:pt>
                <c:pt idx="1">
                  <c:v>125.6</c:v>
                </c:pt>
                <c:pt idx="2">
                  <c:v>125.6</c:v>
                </c:pt>
                <c:pt idx="3">
                  <c:v>125.6</c:v>
                </c:pt>
                <c:pt idx="4">
                  <c:v>125.6</c:v>
                </c:pt>
                <c:pt idx="5">
                  <c:v>125.6</c:v>
                </c:pt>
                <c:pt idx="6">
                  <c:v>125.6</c:v>
                </c:pt>
                <c:pt idx="7">
                  <c:v>125.6</c:v>
                </c:pt>
                <c:pt idx="8">
                  <c:v>125.6</c:v>
                </c:pt>
                <c:pt idx="9">
                  <c:v>125.6</c:v>
                </c:pt>
                <c:pt idx="10">
                  <c:v>125.6</c:v>
                </c:pt>
                <c:pt idx="11">
                  <c:v>125.6</c:v>
                </c:pt>
                <c:pt idx="12">
                  <c:v>125.6</c:v>
                </c:pt>
                <c:pt idx="13">
                  <c:v>125.6</c:v>
                </c:pt>
                <c:pt idx="14">
                  <c:v>125.6</c:v>
                </c:pt>
                <c:pt idx="15">
                  <c:v>125.6</c:v>
                </c:pt>
                <c:pt idx="16">
                  <c:v>125.6</c:v>
                </c:pt>
              </c:numCache>
            </c:numRef>
          </c:val>
          <c:smooth val="0"/>
        </c:ser>
        <c:ser>
          <c:idx val="1"/>
          <c:order val="2"/>
          <c:spPr>
            <a:ln w="31750">
              <a:solidFill>
                <a:srgbClr val="FF0000"/>
              </a:solidFill>
            </a:ln>
          </c:spPr>
          <c:marker>
            <c:symbol val="none"/>
          </c:marker>
          <c:dPt>
            <c:idx val="13"/>
            <c:bubble3D val="0"/>
            <c:spPr>
              <a:ln w="31750">
                <a:solidFill>
                  <a:srgbClr val="FF0000"/>
                </a:solidFill>
                <a:prstDash val="solid"/>
              </a:ln>
            </c:spPr>
          </c:dPt>
          <c:dPt>
            <c:idx val="14"/>
            <c:bubble3D val="0"/>
            <c:spPr>
              <a:ln w="31750">
                <a:solidFill>
                  <a:srgbClr val="FF0000"/>
                </a:solidFill>
                <a:prstDash val="solid"/>
              </a:ln>
            </c:spPr>
          </c:dPt>
          <c:dPt>
            <c:idx val="15"/>
            <c:bubble3D val="0"/>
            <c:spPr>
              <a:ln w="31750">
                <a:solidFill>
                  <a:srgbClr val="FF0000"/>
                </a:solidFill>
                <a:prstDash val="solid"/>
              </a:ln>
            </c:spPr>
          </c:dPt>
          <c:dPt>
            <c:idx val="16"/>
            <c:bubble3D val="0"/>
            <c:spPr>
              <a:ln w="31750">
                <a:solidFill>
                  <a:srgbClr val="FF0000"/>
                </a:solidFill>
                <a:prstDash val="sysDash"/>
              </a:ln>
            </c:spPr>
          </c:dPt>
          <c:cat>
            <c:numRef>
              <c:f>'Table 1'!$B$8:$B$24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1'!$C$8:$C$24</c:f>
              <c:numCache>
                <c:formatCode>General</c:formatCode>
                <c:ptCount val="17"/>
                <c:pt idx="0">
                  <c:v>147</c:v>
                </c:pt>
                <c:pt idx="1">
                  <c:v>135</c:v>
                </c:pt>
                <c:pt idx="2">
                  <c:v>126</c:v>
                </c:pt>
                <c:pt idx="3">
                  <c:v>113</c:v>
                </c:pt>
                <c:pt idx="4">
                  <c:v>107</c:v>
                </c:pt>
                <c:pt idx="5">
                  <c:v>115</c:v>
                </c:pt>
                <c:pt idx="6">
                  <c:v>55</c:v>
                </c:pt>
                <c:pt idx="7">
                  <c:v>59</c:v>
                </c:pt>
                <c:pt idx="8">
                  <c:v>48</c:v>
                </c:pt>
                <c:pt idx="9">
                  <c:v>57</c:v>
                </c:pt>
                <c:pt idx="10">
                  <c:v>79</c:v>
                </c:pt>
                <c:pt idx="11">
                  <c:v>74</c:v>
                </c:pt>
                <c:pt idx="12">
                  <c:v>68</c:v>
                </c:pt>
                <c:pt idx="13" formatCode="0">
                  <c:v>63</c:v>
                </c:pt>
                <c:pt idx="14" formatCode="0">
                  <c:v>55</c:v>
                </c:pt>
                <c:pt idx="15" formatCode="0">
                  <c:v>56</c:v>
                </c:pt>
                <c:pt idx="16" formatCode="0">
                  <c:v>50</c:v>
                </c:pt>
              </c:numCache>
            </c:numRef>
          </c:val>
          <c:smooth val="0"/>
        </c:ser>
        <c:dLbls>
          <c:showLegendKey val="0"/>
          <c:showVal val="0"/>
          <c:showCatName val="0"/>
          <c:showSerName val="0"/>
          <c:showPercent val="0"/>
          <c:showBubbleSize val="0"/>
        </c:dLbls>
        <c:smooth val="0"/>
        <c:axId val="381906608"/>
        <c:axId val="381907392"/>
      </c:lineChart>
      <c:catAx>
        <c:axId val="38190660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381907392"/>
        <c:crosses val="autoZero"/>
        <c:auto val="1"/>
        <c:lblAlgn val="ctr"/>
        <c:lblOffset val="100"/>
        <c:noMultiLvlLbl val="0"/>
      </c:catAx>
      <c:valAx>
        <c:axId val="381907392"/>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3.3728691979525278E-3"/>
              <c:y val="0.37578314173429639"/>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1906608"/>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65291732059898"/>
          <c:y val="2.2459813091012797E-2"/>
          <c:w val="0.88508939992609226"/>
          <c:h val="0.78340743738370755"/>
        </c:manualLayout>
      </c:layout>
      <c:lineChart>
        <c:grouping val="standard"/>
        <c:varyColors val="0"/>
        <c:ser>
          <c:idx val="0"/>
          <c:order val="0"/>
          <c:spPr>
            <a:ln>
              <a:solidFill>
                <a:srgbClr val="FF0000"/>
              </a:solidFill>
            </a:ln>
          </c:spPr>
          <c:marker>
            <c:symbol val="none"/>
          </c:marker>
          <c:cat>
            <c:strRef>
              <c:f>'Tables 8 - 8c'!$A$38:$A$49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8 - 8c'!$H$38:$H$49</c:f>
              <c:numCache>
                <c:formatCode>0.00</c:formatCode>
                <c:ptCount val="12"/>
                <c:pt idx="0">
                  <c:v>60.146950984902972</c:v>
                </c:pt>
                <c:pt idx="1">
                  <c:v>60.781735753262659</c:v>
                </c:pt>
                <c:pt idx="2">
                  <c:v>64.448388229746854</c:v>
                </c:pt>
                <c:pt idx="3">
                  <c:v>62.804997660106409</c:v>
                </c:pt>
                <c:pt idx="4">
                  <c:v>64.443013644287674</c:v>
                </c:pt>
                <c:pt idx="5">
                  <c:v>63.892763758590675</c:v>
                </c:pt>
                <c:pt idx="6">
                  <c:v>68.98657833233716</c:v>
                </c:pt>
                <c:pt idx="7">
                  <c:v>61.550819512624848</c:v>
                </c:pt>
                <c:pt idx="8">
                  <c:v>58.571640798023736</c:v>
                </c:pt>
                <c:pt idx="9">
                  <c:v>61.133905748980304</c:v>
                </c:pt>
                <c:pt idx="10">
                  <c:v>55.302235869900414</c:v>
                </c:pt>
                <c:pt idx="11">
                  <c:v>54.365584308252409</c:v>
                </c:pt>
              </c:numCache>
            </c:numRef>
          </c:val>
          <c:smooth val="0"/>
        </c:ser>
        <c:ser>
          <c:idx val="1"/>
          <c:order val="1"/>
          <c:spPr>
            <a:ln>
              <a:solidFill>
                <a:srgbClr val="0070C0"/>
              </a:solidFill>
              <a:prstDash val="sysDash"/>
            </a:ln>
          </c:spPr>
          <c:marker>
            <c:symbol val="none"/>
          </c:marker>
          <c:cat>
            <c:strRef>
              <c:f>'Tables 8 - 8c'!$A$38:$A$49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8 - 8c'!$I$38:$I$49</c:f>
              <c:numCache>
                <c:formatCode>0</c:formatCode>
                <c:ptCount val="12"/>
                <c:pt idx="0">
                  <c:v>60.146950984902972</c:v>
                </c:pt>
                <c:pt idx="1">
                  <c:v>60.146950984902972</c:v>
                </c:pt>
                <c:pt idx="2">
                  <c:v>60.146950984902972</c:v>
                </c:pt>
                <c:pt idx="3">
                  <c:v>60.146950984902972</c:v>
                </c:pt>
                <c:pt idx="4">
                  <c:v>60.146950984902972</c:v>
                </c:pt>
                <c:pt idx="5">
                  <c:v>60.146950984902972</c:v>
                </c:pt>
                <c:pt idx="6">
                  <c:v>60.146950984902972</c:v>
                </c:pt>
                <c:pt idx="7">
                  <c:v>60.146950984902972</c:v>
                </c:pt>
                <c:pt idx="8">
                  <c:v>60.146950984902972</c:v>
                </c:pt>
                <c:pt idx="9">
                  <c:v>60.146950984902972</c:v>
                </c:pt>
                <c:pt idx="10">
                  <c:v>60.146950984902972</c:v>
                </c:pt>
                <c:pt idx="11">
                  <c:v>60.146950984902972</c:v>
                </c:pt>
              </c:numCache>
            </c:numRef>
          </c:val>
          <c:smooth val="0"/>
        </c:ser>
        <c:dLbls>
          <c:showLegendKey val="0"/>
          <c:showVal val="0"/>
          <c:showCatName val="0"/>
          <c:showSerName val="0"/>
          <c:showPercent val="0"/>
          <c:showBubbleSize val="0"/>
        </c:dLbls>
        <c:smooth val="0"/>
        <c:axId val="385964672"/>
        <c:axId val="385969768"/>
      </c:lineChart>
      <c:catAx>
        <c:axId val="38596467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5969768"/>
        <c:crosses val="autoZero"/>
        <c:auto val="1"/>
        <c:lblAlgn val="ctr"/>
        <c:lblOffset val="100"/>
        <c:noMultiLvlLbl val="0"/>
      </c:catAx>
      <c:valAx>
        <c:axId val="385969768"/>
        <c:scaling>
          <c:orientation val="minMax"/>
          <c:max val="1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4.0739889265666599E-3"/>
              <c:y val="0.38660196444052181"/>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5964672"/>
        <c:crosses val="autoZero"/>
        <c:crossBetween val="between"/>
        <c:majorUnit val="20"/>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52905691942316"/>
          <c:y val="4.5870110704008815E-2"/>
          <c:w val="0.86723784334933962"/>
          <c:h val="0.76779911151076718"/>
        </c:manualLayout>
      </c:layout>
      <c:lineChart>
        <c:grouping val="standard"/>
        <c:varyColors val="0"/>
        <c:ser>
          <c:idx val="0"/>
          <c:order val="0"/>
          <c:spPr>
            <a:ln>
              <a:solidFill>
                <a:srgbClr val="FF0000"/>
              </a:solidFill>
            </a:ln>
          </c:spPr>
          <c:marker>
            <c:symbol val="none"/>
          </c:marker>
          <c:errBars>
            <c:errDir val="y"/>
            <c:errBarType val="both"/>
            <c:errValType val="cust"/>
            <c:noEndCap val="0"/>
            <c:plus>
              <c:numRef>
                <c:f>'Tables 8 - 8c'!$D$64:$D$79</c:f>
                <c:numCache>
                  <c:formatCode>General</c:formatCode>
                  <c:ptCount val="16"/>
                  <c:pt idx="0">
                    <c:v>33.738839339016025</c:v>
                  </c:pt>
                  <c:pt idx="1">
                    <c:v>28.08600814223486</c:v>
                  </c:pt>
                  <c:pt idx="2">
                    <c:v>42.857830298335813</c:v>
                  </c:pt>
                  <c:pt idx="3">
                    <c:v>27.423347558659991</c:v>
                  </c:pt>
                  <c:pt idx="4">
                    <c:v>27.787294928054905</c:v>
                  </c:pt>
                  <c:pt idx="5">
                    <c:v>23.764364939680469</c:v>
                  </c:pt>
                  <c:pt idx="6">
                    <c:v>31.716947295005653</c:v>
                  </c:pt>
                  <c:pt idx="7">
                    <c:v>28.611143367993193</c:v>
                  </c:pt>
                  <c:pt idx="8">
                    <c:v>18.92133039257682</c:v>
                  </c:pt>
                  <c:pt idx="9">
                    <c:v>22.140481256138351</c:v>
                  </c:pt>
                  <c:pt idx="10">
                    <c:v>24.924187487071947</c:v>
                  </c:pt>
                  <c:pt idx="11">
                    <c:v>20.937482985408202</c:v>
                  </c:pt>
                  <c:pt idx="12">
                    <c:v>24.27334498047658</c:v>
                  </c:pt>
                  <c:pt idx="13">
                    <c:v>18.290923325563639</c:v>
                  </c:pt>
                  <c:pt idx="14">
                    <c:v>16.170885916803094</c:v>
                  </c:pt>
                  <c:pt idx="15">
                    <c:v>20.170707122520781</c:v>
                  </c:pt>
                </c:numCache>
              </c:numRef>
            </c:plus>
            <c:minus>
              <c:numRef>
                <c:f>'Tables 8 - 8c'!$E$64:$E$79</c:f>
                <c:numCache>
                  <c:formatCode>General</c:formatCode>
                  <c:ptCount val="16"/>
                  <c:pt idx="0">
                    <c:v>16.135966640398955</c:v>
                  </c:pt>
                  <c:pt idx="1">
                    <c:v>13.522892809224196</c:v>
                  </c:pt>
                  <c:pt idx="2">
                    <c:v>18.857445331267741</c:v>
                  </c:pt>
                  <c:pt idx="3">
                    <c:v>14.260140730503217</c:v>
                  </c:pt>
                  <c:pt idx="4">
                    <c:v>14.555249724219244</c:v>
                  </c:pt>
                  <c:pt idx="5">
                    <c:v>12.796196505981804</c:v>
                  </c:pt>
                  <c:pt idx="6">
                    <c:v>18.501552588753327</c:v>
                  </c:pt>
                  <c:pt idx="7">
                    <c:v>16.34922478171039</c:v>
                  </c:pt>
                  <c:pt idx="8">
                    <c:v>12.243213783432061</c:v>
                  </c:pt>
                  <c:pt idx="9">
                    <c:v>12.747549814140243</c:v>
                  </c:pt>
                  <c:pt idx="10">
                    <c:v>14.954512492243182</c:v>
                  </c:pt>
                  <c:pt idx="11">
                    <c:v>11.366062192078729</c:v>
                  </c:pt>
                  <c:pt idx="12">
                    <c:v>13.870482845986615</c:v>
                  </c:pt>
                  <c:pt idx="13">
                    <c:v>10.634257747420719</c:v>
                  </c:pt>
                  <c:pt idx="14">
                    <c:v>9.7025315500818721</c:v>
                  </c:pt>
                  <c:pt idx="15">
                    <c:v>12.102424273512476</c:v>
                  </c:pt>
                </c:numCache>
              </c:numRef>
            </c:minus>
          </c:errBars>
          <c:cat>
            <c:numRef>
              <c:f>'Tables 8 - 8c'!$B$8:$B$23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8 - 8c'!$H$8:$H$23</c:f>
              <c:numCache>
                <c:formatCode>0.00</c:formatCode>
                <c:ptCount val="16"/>
                <c:pt idx="0">
                  <c:v>61.854538788195995</c:v>
                </c:pt>
                <c:pt idx="1">
                  <c:v>52.159729407007617</c:v>
                </c:pt>
                <c:pt idx="2">
                  <c:v>67.348019040241951</c:v>
                </c:pt>
                <c:pt idx="3">
                  <c:v>59.417253043763374</c:v>
                </c:pt>
                <c:pt idx="4">
                  <c:v>61.132048841720803</c:v>
                </c:pt>
                <c:pt idx="5">
                  <c:v>55.450184859254456</c:v>
                </c:pt>
                <c:pt idx="6">
                  <c:v>88.807452426015885</c:v>
                </c:pt>
                <c:pt idx="7">
                  <c:v>76.296382314648525</c:v>
                </c:pt>
                <c:pt idx="8">
                  <c:v>69.378211439448336</c:v>
                </c:pt>
                <c:pt idx="9">
                  <c:v>60.095591980946885</c:v>
                </c:pt>
                <c:pt idx="10">
                  <c:v>74.772562461215912</c:v>
                </c:pt>
                <c:pt idx="11">
                  <c:v>49.726522090344467</c:v>
                </c:pt>
                <c:pt idx="12">
                  <c:v>64.728919947937541</c:v>
                </c:pt>
                <c:pt idx="13">
                  <c:v>50.808120348787895</c:v>
                </c:pt>
                <c:pt idx="14">
                  <c:v>48.512657750409339</c:v>
                </c:pt>
                <c:pt idx="15">
                  <c:v>60.512121367562344</c:v>
                </c:pt>
              </c:numCache>
            </c:numRef>
          </c:val>
          <c:smooth val="0"/>
        </c:ser>
        <c:dLbls>
          <c:showLegendKey val="0"/>
          <c:showVal val="0"/>
          <c:showCatName val="0"/>
          <c:showSerName val="0"/>
          <c:showPercent val="0"/>
          <c:showBubbleSize val="0"/>
        </c:dLbls>
        <c:smooth val="0"/>
        <c:axId val="385970160"/>
        <c:axId val="385968984"/>
      </c:lineChart>
      <c:catAx>
        <c:axId val="38597016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5968984"/>
        <c:crosses val="autoZero"/>
        <c:auto val="1"/>
        <c:lblAlgn val="ctr"/>
        <c:lblOffset val="100"/>
        <c:noMultiLvlLbl val="0"/>
      </c:catAx>
      <c:valAx>
        <c:axId val="385968984"/>
        <c:scaling>
          <c:orientation val="minMax"/>
          <c:max val="13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6025760401"/>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5970160"/>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52905691942316"/>
          <c:y val="4.5870110704008815E-2"/>
          <c:w val="0.86723784334933962"/>
          <c:h val="0.76779911151076763"/>
        </c:manualLayout>
      </c:layout>
      <c:lineChart>
        <c:grouping val="standard"/>
        <c:varyColors val="0"/>
        <c:ser>
          <c:idx val="0"/>
          <c:order val="0"/>
          <c:spPr>
            <a:ln>
              <a:solidFill>
                <a:srgbClr val="FF0000"/>
              </a:solidFill>
            </a:ln>
          </c:spPr>
          <c:marker>
            <c:symbol val="none"/>
          </c:marker>
          <c:errBars>
            <c:errDir val="y"/>
            <c:errBarType val="both"/>
            <c:errValType val="cust"/>
            <c:noEndCap val="0"/>
            <c:plus>
              <c:numRef>
                <c:f>'Tables 8 - 8c'!$D$93:$D$104</c:f>
                <c:numCache>
                  <c:formatCode>General</c:formatCode>
                  <c:ptCount val="12"/>
                  <c:pt idx="0">
                    <c:v>23.133442686501127</c:v>
                  </c:pt>
                  <c:pt idx="1">
                    <c:v>17.366210215217883</c:v>
                  </c:pt>
                  <c:pt idx="2">
                    <c:v>17.186236861265826</c:v>
                  </c:pt>
                  <c:pt idx="3">
                    <c:v>14.777646508260332</c:v>
                  </c:pt>
                  <c:pt idx="4">
                    <c:v>17.90083712341324</c:v>
                  </c:pt>
                  <c:pt idx="5">
                    <c:v>15.973190939647679</c:v>
                  </c:pt>
                  <c:pt idx="6">
                    <c:v>16.425375793413636</c:v>
                  </c:pt>
                  <c:pt idx="7">
                    <c:v>16.786587139806791</c:v>
                  </c:pt>
                  <c:pt idx="8">
                    <c:v>14.057193791525691</c:v>
                  </c:pt>
                  <c:pt idx="9">
                    <c:v>15.947975412777474</c:v>
                  </c:pt>
                  <c:pt idx="10">
                    <c:v>15.484626043572121</c:v>
                  </c:pt>
                  <c:pt idx="11">
                    <c:v>15.22236360631068</c:v>
                  </c:pt>
                </c:numCache>
              </c:numRef>
            </c:plus>
            <c:minus>
              <c:numRef>
                <c:f>'Tables 8 - 8c'!$E$93:$E$104</c:f>
                <c:numCache>
                  <c:formatCode>General</c:formatCode>
                  <c:ptCount val="12"/>
                  <c:pt idx="0">
                    <c:v>13.075424127152822</c:v>
                  </c:pt>
                  <c:pt idx="1">
                    <c:v>11.051224682411387</c:v>
                  </c:pt>
                  <c:pt idx="2">
                    <c:v>11.208415344303795</c:v>
                  </c:pt>
                  <c:pt idx="3">
                    <c:v>10.048799625617029</c:v>
                  </c:pt>
                  <c:pt idx="4">
                    <c:v>11.507681007908516</c:v>
                  </c:pt>
                  <c:pt idx="5">
                    <c:v>10.648793959765108</c:v>
                  </c:pt>
                  <c:pt idx="6">
                    <c:v>11.126867472957599</c:v>
                  </c:pt>
                  <c:pt idx="7">
                    <c:v>10.861909325757331</c:v>
                  </c:pt>
                  <c:pt idx="8">
                    <c:v>9.4981039131930416</c:v>
                  </c:pt>
                  <c:pt idx="9">
                    <c:v>10.480098128396619</c:v>
                  </c:pt>
                  <c:pt idx="10">
                    <c:v>9.9260423356231513</c:v>
                  </c:pt>
                  <c:pt idx="11">
                    <c:v>9.7579253886606949</c:v>
                  </c:pt>
                </c:numCache>
              </c:numRef>
            </c:minus>
          </c:errBars>
          <c:cat>
            <c:strRef>
              <c:f>'Tables 8 - 8c'!$A$93:$A$104</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8 - 8c'!$G$93:$G$104</c:f>
              <c:numCache>
                <c:formatCode>0.00</c:formatCode>
                <c:ptCount val="12"/>
                <c:pt idx="0">
                  <c:v>60.146950984902972</c:v>
                </c:pt>
                <c:pt idx="1">
                  <c:v>60.781735753262659</c:v>
                </c:pt>
                <c:pt idx="2">
                  <c:v>64.448388229746854</c:v>
                </c:pt>
                <c:pt idx="3">
                  <c:v>62.804997660106409</c:v>
                </c:pt>
                <c:pt idx="4">
                  <c:v>64.443013644287674</c:v>
                </c:pt>
                <c:pt idx="5">
                  <c:v>63.892763758590675</c:v>
                </c:pt>
                <c:pt idx="6">
                  <c:v>68.98657833233716</c:v>
                </c:pt>
                <c:pt idx="7">
                  <c:v>61.550819512624848</c:v>
                </c:pt>
                <c:pt idx="8">
                  <c:v>58.571640798023736</c:v>
                </c:pt>
                <c:pt idx="9">
                  <c:v>61.133905748980304</c:v>
                </c:pt>
                <c:pt idx="10">
                  <c:v>55.302235869900414</c:v>
                </c:pt>
                <c:pt idx="11">
                  <c:v>54.365584308252409</c:v>
                </c:pt>
              </c:numCache>
            </c:numRef>
          </c:val>
          <c:smooth val="0"/>
        </c:ser>
        <c:dLbls>
          <c:showLegendKey val="0"/>
          <c:showVal val="0"/>
          <c:showCatName val="0"/>
          <c:showSerName val="0"/>
          <c:showPercent val="0"/>
          <c:showBubbleSize val="0"/>
        </c:dLbls>
        <c:smooth val="0"/>
        <c:axId val="385965848"/>
        <c:axId val="385963496"/>
      </c:lineChart>
      <c:catAx>
        <c:axId val="38596584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5963496"/>
        <c:crosses val="autoZero"/>
        <c:auto val="1"/>
        <c:lblAlgn val="ctr"/>
        <c:lblOffset val="100"/>
        <c:noMultiLvlLbl val="0"/>
      </c:catAx>
      <c:valAx>
        <c:axId val="385963496"/>
        <c:scaling>
          <c:orientation val="minMax"/>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6025760423"/>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5965848"/>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46493194973144"/>
          <c:y val="2.4440158579745103E-2"/>
          <c:w val="0.85597932510995867"/>
          <c:h val="0.7851498370941099"/>
        </c:manualLayout>
      </c:layout>
      <c:lineChart>
        <c:grouping val="standard"/>
        <c:varyColors val="0"/>
        <c:ser>
          <c:idx val="0"/>
          <c:order val="0"/>
          <c:spPr>
            <a:ln>
              <a:solidFill>
                <a:srgbClr val="FF0000"/>
              </a:solidFill>
            </a:ln>
          </c:spPr>
          <c:marker>
            <c:symbol val="none"/>
          </c:marker>
          <c:cat>
            <c:numRef>
              <c:f>'Tables 9 - 9c'!$B$8:$B$23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9 - 9c'!$H$8:$H$23</c:f>
              <c:numCache>
                <c:formatCode>0.00</c:formatCode>
                <c:ptCount val="16"/>
                <c:pt idx="0">
                  <c:v>192.99441746483845</c:v>
                </c:pt>
                <c:pt idx="1">
                  <c:v>185.66310801159554</c:v>
                </c:pt>
                <c:pt idx="2">
                  <c:v>168.76621241848869</c:v>
                </c:pt>
                <c:pt idx="3">
                  <c:v>269.88430405971889</c:v>
                </c:pt>
                <c:pt idx="4">
                  <c:v>438.24533715103746</c:v>
                </c:pt>
                <c:pt idx="5">
                  <c:v>381.22002090737436</c:v>
                </c:pt>
                <c:pt idx="6">
                  <c:v>295.16179523515478</c:v>
                </c:pt>
                <c:pt idx="7">
                  <c:v>284.58430828823373</c:v>
                </c:pt>
                <c:pt idx="8">
                  <c:v>426.00656147029673</c:v>
                </c:pt>
                <c:pt idx="9">
                  <c:v>571.77907442741503</c:v>
                </c:pt>
                <c:pt idx="10">
                  <c:v>297.77460358454903</c:v>
                </c:pt>
                <c:pt idx="11">
                  <c:v>196.59735697861188</c:v>
                </c:pt>
                <c:pt idx="12">
                  <c:v>219.32701000216338</c:v>
                </c:pt>
                <c:pt idx="13">
                  <c:v>211.18869804317606</c:v>
                </c:pt>
                <c:pt idx="14">
                  <c:v>324.29351099693361</c:v>
                </c:pt>
                <c:pt idx="15">
                  <c:v>259.57742047348779</c:v>
                </c:pt>
              </c:numCache>
            </c:numRef>
          </c:val>
          <c:smooth val="0"/>
        </c:ser>
        <c:ser>
          <c:idx val="1"/>
          <c:order val="1"/>
          <c:spPr>
            <a:ln>
              <a:solidFill>
                <a:srgbClr val="0070C0"/>
              </a:solidFill>
              <a:prstDash val="sysDash"/>
            </a:ln>
          </c:spPr>
          <c:marker>
            <c:symbol val="none"/>
          </c:marker>
          <c:cat>
            <c:numRef>
              <c:f>'Tables 9 - 9c'!$B$8:$B$23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9 - 9c'!$I$8:$I$23</c:f>
              <c:numCache>
                <c:formatCode>0</c:formatCode>
                <c:ptCount val="16"/>
                <c:pt idx="0">
                  <c:v>257.09429800689725</c:v>
                </c:pt>
                <c:pt idx="1">
                  <c:v>257.09429800689725</c:v>
                </c:pt>
                <c:pt idx="2">
                  <c:v>257.09429800689725</c:v>
                </c:pt>
                <c:pt idx="3">
                  <c:v>257.09429800689725</c:v>
                </c:pt>
                <c:pt idx="4">
                  <c:v>257.09429800689725</c:v>
                </c:pt>
                <c:pt idx="5">
                  <c:v>257.09429800689725</c:v>
                </c:pt>
                <c:pt idx="6">
                  <c:v>257.09429800689725</c:v>
                </c:pt>
                <c:pt idx="7">
                  <c:v>257.09429800689725</c:v>
                </c:pt>
                <c:pt idx="8">
                  <c:v>257.09429800689725</c:v>
                </c:pt>
                <c:pt idx="9">
                  <c:v>257.09429800689725</c:v>
                </c:pt>
                <c:pt idx="10">
                  <c:v>257.09429800689725</c:v>
                </c:pt>
                <c:pt idx="11">
                  <c:v>257.09429800689725</c:v>
                </c:pt>
                <c:pt idx="12">
                  <c:v>257.09429800689725</c:v>
                </c:pt>
                <c:pt idx="13">
                  <c:v>257.09429800689725</c:v>
                </c:pt>
                <c:pt idx="14">
                  <c:v>257.09429800689725</c:v>
                </c:pt>
                <c:pt idx="15">
                  <c:v>257.09429800689725</c:v>
                </c:pt>
              </c:numCache>
            </c:numRef>
          </c:val>
          <c:smooth val="0"/>
        </c:ser>
        <c:dLbls>
          <c:showLegendKey val="0"/>
          <c:showVal val="0"/>
          <c:showCatName val="0"/>
          <c:showSerName val="0"/>
          <c:showPercent val="0"/>
          <c:showBubbleSize val="0"/>
        </c:dLbls>
        <c:smooth val="0"/>
        <c:axId val="385968200"/>
        <c:axId val="385965064"/>
      </c:lineChart>
      <c:catAx>
        <c:axId val="38596820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5965064"/>
        <c:crosses val="autoZero"/>
        <c:auto val="1"/>
        <c:lblAlgn val="ctr"/>
        <c:lblOffset val="100"/>
        <c:noMultiLvlLbl val="0"/>
      </c:catAx>
      <c:valAx>
        <c:axId val="385965064"/>
        <c:scaling>
          <c:orientation val="minMax"/>
          <c:max val="6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5899955936E-2"/>
              <c:y val="0.3866018486819583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5968200"/>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612438618584157"/>
          <c:y val="4.3622813534907844E-2"/>
          <c:w val="0.84163422450653635"/>
          <c:h val="0.78577660236612556"/>
        </c:manualLayout>
      </c:layout>
      <c:lineChart>
        <c:grouping val="standard"/>
        <c:varyColors val="0"/>
        <c:ser>
          <c:idx val="0"/>
          <c:order val="0"/>
          <c:spPr>
            <a:ln>
              <a:solidFill>
                <a:srgbClr val="FF0000"/>
              </a:solidFill>
            </a:ln>
          </c:spPr>
          <c:marker>
            <c:symbol val="none"/>
          </c:marker>
          <c:cat>
            <c:strRef>
              <c:f>'Tables 9 - 9c'!$A$38:$A$49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9 - 9c'!$H$38:$H$49</c:f>
              <c:numCache>
                <c:formatCode>0.00</c:formatCode>
                <c:ptCount val="12"/>
                <c:pt idx="0">
                  <c:v>257.09429800689725</c:v>
                </c:pt>
                <c:pt idx="1">
                  <c:v>292.92875230765941</c:v>
                </c:pt>
                <c:pt idx="2">
                  <c:v>380.54294465502829</c:v>
                </c:pt>
                <c:pt idx="3">
                  <c:v>389.30834733784383</c:v>
                </c:pt>
                <c:pt idx="4">
                  <c:v>356.18502890214819</c:v>
                </c:pt>
                <c:pt idx="5">
                  <c:v>363.33867802632034</c:v>
                </c:pt>
                <c:pt idx="6">
                  <c:v>358.73020732815331</c:v>
                </c:pt>
                <c:pt idx="7">
                  <c:v>301.01302713690268</c:v>
                </c:pt>
                <c:pt idx="8">
                  <c:v>289.63171617326236</c:v>
                </c:pt>
                <c:pt idx="9">
                  <c:v>238.14078844933496</c:v>
                </c:pt>
                <c:pt idx="10">
                  <c:v>208.35378223588143</c:v>
                </c:pt>
                <c:pt idx="11">
                  <c:v>202.74351237194585</c:v>
                </c:pt>
              </c:numCache>
            </c:numRef>
          </c:val>
          <c:smooth val="0"/>
        </c:ser>
        <c:ser>
          <c:idx val="1"/>
          <c:order val="1"/>
          <c:spPr>
            <a:ln>
              <a:solidFill>
                <a:srgbClr val="0070C0"/>
              </a:solidFill>
              <a:prstDash val="sysDash"/>
            </a:ln>
          </c:spPr>
          <c:marker>
            <c:symbol val="none"/>
          </c:marker>
          <c:cat>
            <c:strRef>
              <c:f>'Tables 9 - 9c'!$A$38:$A$49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9 - 9c'!$I$38:$I$49</c:f>
              <c:numCache>
                <c:formatCode>0</c:formatCode>
                <c:ptCount val="12"/>
                <c:pt idx="0">
                  <c:v>257.09429800689725</c:v>
                </c:pt>
                <c:pt idx="1">
                  <c:v>257.09429800689725</c:v>
                </c:pt>
                <c:pt idx="2">
                  <c:v>257.09429800689725</c:v>
                </c:pt>
                <c:pt idx="3">
                  <c:v>257.09429800689725</c:v>
                </c:pt>
                <c:pt idx="4">
                  <c:v>257.09429800689725</c:v>
                </c:pt>
                <c:pt idx="5">
                  <c:v>257.09429800689725</c:v>
                </c:pt>
                <c:pt idx="6">
                  <c:v>257.09429800689725</c:v>
                </c:pt>
                <c:pt idx="7">
                  <c:v>257.09429800689725</c:v>
                </c:pt>
                <c:pt idx="8">
                  <c:v>257.09429800689725</c:v>
                </c:pt>
                <c:pt idx="9">
                  <c:v>257.09429800689725</c:v>
                </c:pt>
                <c:pt idx="10">
                  <c:v>257.09429800689725</c:v>
                </c:pt>
                <c:pt idx="11">
                  <c:v>257.09429800689725</c:v>
                </c:pt>
              </c:numCache>
            </c:numRef>
          </c:val>
          <c:smooth val="0"/>
        </c:ser>
        <c:dLbls>
          <c:showLegendKey val="0"/>
          <c:showVal val="0"/>
          <c:showCatName val="0"/>
          <c:showSerName val="0"/>
          <c:showPercent val="0"/>
          <c:showBubbleSize val="0"/>
        </c:dLbls>
        <c:smooth val="0"/>
        <c:axId val="385963104"/>
        <c:axId val="385966632"/>
      </c:lineChart>
      <c:catAx>
        <c:axId val="38596310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5966632"/>
        <c:crosses val="autoZero"/>
        <c:auto val="1"/>
        <c:lblAlgn val="ctr"/>
        <c:lblOffset val="100"/>
        <c:noMultiLvlLbl val="0"/>
      </c:catAx>
      <c:valAx>
        <c:axId val="385966632"/>
        <c:scaling>
          <c:orientation val="minMax"/>
          <c:max val="6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5899955936E-2"/>
              <c:y val="0.3866018486819583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5963104"/>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3557623478273"/>
          <c:y val="2.7584724277297239E-2"/>
          <c:w val="0.85597932510995867"/>
          <c:h val="0.78514983709411035"/>
        </c:manualLayout>
      </c:layout>
      <c:lineChart>
        <c:grouping val="standard"/>
        <c:varyColors val="0"/>
        <c:ser>
          <c:idx val="0"/>
          <c:order val="0"/>
          <c:spPr>
            <a:ln>
              <a:solidFill>
                <a:srgbClr val="FF0000"/>
              </a:solidFill>
            </a:ln>
          </c:spPr>
          <c:marker>
            <c:symbol val="none"/>
          </c:marker>
          <c:errBars>
            <c:errDir val="y"/>
            <c:errBarType val="both"/>
            <c:errValType val="cust"/>
            <c:noEndCap val="0"/>
            <c:plus>
              <c:numRef>
                <c:f>'Tables 9 - 9c'!$D$64:$D$79</c:f>
                <c:numCache>
                  <c:formatCode>General</c:formatCode>
                  <c:ptCount val="16"/>
                  <c:pt idx="0">
                    <c:v>139.38485705793894</c:v>
                  </c:pt>
                  <c:pt idx="1">
                    <c:v>117.260910323113</c:v>
                  </c:pt>
                  <c:pt idx="2">
                    <c:v>129.05651537884421</c:v>
                  </c:pt>
                  <c:pt idx="3">
                    <c:v>269.88430405971889</c:v>
                  </c:pt>
                  <c:pt idx="4">
                    <c:v>525.89440458124488</c:v>
                  </c:pt>
                  <c:pt idx="5">
                    <c:v>381.22002090737436</c:v>
                  </c:pt>
                  <c:pt idx="6">
                    <c:v>295.16179523515478</c:v>
                  </c:pt>
                  <c:pt idx="7">
                    <c:v>332.01502633627285</c:v>
                  </c:pt>
                  <c:pt idx="8">
                    <c:v>710.01093578382802</c:v>
                  </c:pt>
                  <c:pt idx="9">
                    <c:v>1143.5581488548301</c:v>
                  </c:pt>
                  <c:pt idx="10">
                    <c:v>794.06560955879729</c:v>
                  </c:pt>
                  <c:pt idx="11">
                    <c:v>353.8752425615013</c:v>
                  </c:pt>
                  <c:pt idx="12">
                    <c:v>394.7886180038941</c:v>
                  </c:pt>
                  <c:pt idx="13">
                    <c:v>380.13965647771693</c:v>
                  </c:pt>
                  <c:pt idx="14">
                    <c:v>864.78269599182283</c:v>
                  </c:pt>
                  <c:pt idx="15">
                    <c:v>692.20645459596744</c:v>
                  </c:pt>
                </c:numCache>
              </c:numRef>
            </c:plus>
            <c:minus>
              <c:numRef>
                <c:f>'Tables 9 - 9c'!$E$64:$E$79</c:f>
                <c:numCache>
                  <c:formatCode>General</c:formatCode>
                  <c:ptCount val="16"/>
                  <c:pt idx="0">
                    <c:v>57.021077887338606</c:v>
                  </c:pt>
                  <c:pt idx="1">
                    <c:v>51.812960375328998</c:v>
                  </c:pt>
                  <c:pt idx="2">
                    <c:v>51.022343289310541</c:v>
                  </c:pt>
                  <c:pt idx="3">
                    <c:v>89.961434686572943</c:v>
                  </c:pt>
                  <c:pt idx="4">
                    <c:v>154.67482487683679</c:v>
                  </c:pt>
                  <c:pt idx="5">
                    <c:v>127.07334030245815</c:v>
                  </c:pt>
                  <c:pt idx="6">
                    <c:v>98.3872650783849</c:v>
                  </c:pt>
                  <c:pt idx="7">
                    <c:v>99.604507900881771</c:v>
                  </c:pt>
                  <c:pt idx="8">
                    <c:v>163.84867748857567</c:v>
                  </c:pt>
                  <c:pt idx="9">
                    <c:v>228.711629770966</c:v>
                  </c:pt>
                  <c:pt idx="10">
                    <c:v>125.37878045665224</c:v>
                  </c:pt>
                  <c:pt idx="11">
                    <c:v>76.929400556848151</c:v>
                  </c:pt>
                  <c:pt idx="12">
                    <c:v>85.823612609542181</c:v>
                  </c:pt>
                  <c:pt idx="13">
                    <c:v>82.639055756025414</c:v>
                  </c:pt>
                  <c:pt idx="14">
                    <c:v>136.54463620923516</c:v>
                  </c:pt>
                  <c:pt idx="15">
                    <c:v>109.29575598883696</c:v>
                  </c:pt>
                </c:numCache>
              </c:numRef>
            </c:minus>
          </c:errBars>
          <c:cat>
            <c:numRef>
              <c:f>'Tables 9 - 9c'!$B$8:$B$23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9 - 9c'!$H$8:$H$23</c:f>
              <c:numCache>
                <c:formatCode>0.00</c:formatCode>
                <c:ptCount val="16"/>
                <c:pt idx="0">
                  <c:v>192.99441746483845</c:v>
                </c:pt>
                <c:pt idx="1">
                  <c:v>185.66310801159554</c:v>
                </c:pt>
                <c:pt idx="2">
                  <c:v>168.76621241848869</c:v>
                </c:pt>
                <c:pt idx="3">
                  <c:v>269.88430405971889</c:v>
                </c:pt>
                <c:pt idx="4">
                  <c:v>438.24533715103746</c:v>
                </c:pt>
                <c:pt idx="5">
                  <c:v>381.22002090737436</c:v>
                </c:pt>
                <c:pt idx="6">
                  <c:v>295.16179523515478</c:v>
                </c:pt>
                <c:pt idx="7">
                  <c:v>284.58430828823373</c:v>
                </c:pt>
                <c:pt idx="8">
                  <c:v>426.00656147029673</c:v>
                </c:pt>
                <c:pt idx="9">
                  <c:v>571.77907442741503</c:v>
                </c:pt>
                <c:pt idx="10">
                  <c:v>297.77460358454903</c:v>
                </c:pt>
                <c:pt idx="11">
                  <c:v>196.59735697861188</c:v>
                </c:pt>
                <c:pt idx="12">
                  <c:v>219.32701000216338</c:v>
                </c:pt>
                <c:pt idx="13">
                  <c:v>211.18869804317606</c:v>
                </c:pt>
                <c:pt idx="14">
                  <c:v>324.29351099693361</c:v>
                </c:pt>
                <c:pt idx="15">
                  <c:v>259.57742047348779</c:v>
                </c:pt>
              </c:numCache>
            </c:numRef>
          </c:val>
          <c:smooth val="0"/>
        </c:ser>
        <c:dLbls>
          <c:showLegendKey val="0"/>
          <c:showVal val="0"/>
          <c:showCatName val="0"/>
          <c:showSerName val="0"/>
          <c:showPercent val="0"/>
          <c:showBubbleSize val="0"/>
        </c:dLbls>
        <c:smooth val="0"/>
        <c:axId val="385964280"/>
        <c:axId val="385965456"/>
      </c:lineChart>
      <c:catAx>
        <c:axId val="38596428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5965456"/>
        <c:crosses val="autoZero"/>
        <c:auto val="1"/>
        <c:lblAlgn val="ctr"/>
        <c:lblOffset val="100"/>
        <c:noMultiLvlLbl val="0"/>
      </c:catAx>
      <c:valAx>
        <c:axId val="385965456"/>
        <c:scaling>
          <c:orientation val="minMax"/>
          <c:max val="18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5899955936E-2"/>
              <c:y val="0.3866018486819583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5964280"/>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13557623478265"/>
          <c:y val="2.7584724277297239E-2"/>
          <c:w val="0.85597932510995867"/>
          <c:h val="0.75670537182852315"/>
        </c:manualLayout>
      </c:layout>
      <c:lineChart>
        <c:grouping val="standard"/>
        <c:varyColors val="0"/>
        <c:ser>
          <c:idx val="0"/>
          <c:order val="0"/>
          <c:spPr>
            <a:ln>
              <a:solidFill>
                <a:srgbClr val="FF0000"/>
              </a:solidFill>
            </a:ln>
          </c:spPr>
          <c:marker>
            <c:symbol val="none"/>
          </c:marker>
          <c:errBars>
            <c:errDir val="y"/>
            <c:errBarType val="both"/>
            <c:errValType val="cust"/>
            <c:noEndCap val="0"/>
            <c:plus>
              <c:numRef>
                <c:f>'Tables 9 - 9c'!$D$94:$D$105</c:f>
                <c:numCache>
                  <c:formatCode>General</c:formatCode>
                  <c:ptCount val="12"/>
                  <c:pt idx="0">
                    <c:v>158.21187569655211</c:v>
                  </c:pt>
                  <c:pt idx="1">
                    <c:v>186.4092060139651</c:v>
                  </c:pt>
                  <c:pt idx="2">
                    <c:v>237.83934040939272</c:v>
                  </c:pt>
                  <c:pt idx="3">
                    <c:v>278.07739095560265</c:v>
                  </c:pt>
                  <c:pt idx="4">
                    <c:v>254.41787778724864</c:v>
                  </c:pt>
                  <c:pt idx="5">
                    <c:v>302.78223168860023</c:v>
                  </c:pt>
                  <c:pt idx="6">
                    <c:v>358.73020732815331</c:v>
                  </c:pt>
                  <c:pt idx="7">
                    <c:v>361.21563256428328</c:v>
                  </c:pt>
                  <c:pt idx="8">
                    <c:v>347.55805940791481</c:v>
                  </c:pt>
                  <c:pt idx="9">
                    <c:v>277.83091985755743</c:v>
                  </c:pt>
                  <c:pt idx="10">
                    <c:v>182.30955945639622</c:v>
                  </c:pt>
                  <c:pt idx="11">
                    <c:v>177.40057332545265</c:v>
                  </c:pt>
                </c:numCache>
              </c:numRef>
            </c:plus>
            <c:minus>
              <c:numRef>
                <c:f>'Tables 9 - 9c'!$E$94:$E$105</c:f>
                <c:numCache>
                  <c:formatCode>General</c:formatCode>
                  <c:ptCount val="12"/>
                  <c:pt idx="0">
                    <c:v>70.922564967419902</c:v>
                  </c:pt>
                  <c:pt idx="1">
                    <c:v>82.020050646144711</c:v>
                  </c:pt>
                  <c:pt idx="2">
                    <c:v>105.70637351528563</c:v>
                  </c:pt>
                  <c:pt idx="3">
                    <c:v>114.50245509936587</c:v>
                  </c:pt>
                  <c:pt idx="4">
                    <c:v>104.76030261827896</c:v>
                  </c:pt>
                  <c:pt idx="5">
                    <c:v>113.54333688322512</c:v>
                  </c:pt>
                  <c:pt idx="6">
                    <c:v>119.57673577605107</c:v>
                  </c:pt>
                  <c:pt idx="7">
                    <c:v>106.23989193067158</c:v>
                  </c:pt>
                  <c:pt idx="8">
                    <c:v>102.22295864938673</c:v>
                  </c:pt>
                  <c:pt idx="9">
                    <c:v>83.349275957267224</c:v>
                  </c:pt>
                  <c:pt idx="10">
                    <c:v>66.294385256871379</c:v>
                  </c:pt>
                  <c:pt idx="11">
                    <c:v>64.509299391073654</c:v>
                  </c:pt>
                </c:numCache>
              </c:numRef>
            </c:minus>
          </c:errBars>
          <c:cat>
            <c:strRef>
              <c:f>'Tables 9 - 9c'!$A$94:$A$105</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9 - 9c'!$G$94:$G$105</c:f>
              <c:numCache>
                <c:formatCode>0.00</c:formatCode>
                <c:ptCount val="12"/>
                <c:pt idx="0">
                  <c:v>257.09429800689725</c:v>
                </c:pt>
                <c:pt idx="1">
                  <c:v>292.92875230765941</c:v>
                </c:pt>
                <c:pt idx="2">
                  <c:v>380.54294465502829</c:v>
                </c:pt>
                <c:pt idx="3">
                  <c:v>389.30834733784383</c:v>
                </c:pt>
                <c:pt idx="4">
                  <c:v>356.18502890214819</c:v>
                </c:pt>
                <c:pt idx="5">
                  <c:v>363.33867802632034</c:v>
                </c:pt>
                <c:pt idx="6">
                  <c:v>358.73020732815331</c:v>
                </c:pt>
                <c:pt idx="7">
                  <c:v>301.01302713690268</c:v>
                </c:pt>
                <c:pt idx="8">
                  <c:v>289.63171617326236</c:v>
                </c:pt>
                <c:pt idx="9">
                  <c:v>238.14078844933496</c:v>
                </c:pt>
                <c:pt idx="10">
                  <c:v>208.35378223588143</c:v>
                </c:pt>
                <c:pt idx="11">
                  <c:v>202.74351237194585</c:v>
                </c:pt>
              </c:numCache>
            </c:numRef>
          </c:val>
          <c:smooth val="0"/>
        </c:ser>
        <c:dLbls>
          <c:showLegendKey val="0"/>
          <c:showVal val="0"/>
          <c:showCatName val="0"/>
          <c:showSerName val="0"/>
          <c:showPercent val="0"/>
          <c:showBubbleSize val="0"/>
        </c:dLbls>
        <c:smooth val="0"/>
        <c:axId val="386822376"/>
        <c:axId val="386820416"/>
      </c:lineChart>
      <c:catAx>
        <c:axId val="38682237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820416"/>
        <c:crosses val="autoZero"/>
        <c:auto val="1"/>
        <c:lblAlgn val="ctr"/>
        <c:lblOffset val="100"/>
        <c:noMultiLvlLbl val="0"/>
      </c:catAx>
      <c:valAx>
        <c:axId val="386820416"/>
        <c:scaling>
          <c:orientation val="minMax"/>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5899955936E-2"/>
              <c:y val="0.38660184868195835"/>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822376"/>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24850195612372"/>
          <c:y val="3.4913595800524992E-2"/>
          <c:w val="0.87805397910166849"/>
          <c:h val="0.79540101487314085"/>
        </c:manualLayout>
      </c:layout>
      <c:lineChart>
        <c:grouping val="standard"/>
        <c:varyColors val="0"/>
        <c:ser>
          <c:idx val="0"/>
          <c:order val="0"/>
          <c:spPr>
            <a:ln w="31750">
              <a:solidFill>
                <a:srgbClr val="FF0000"/>
              </a:solidFill>
            </a:ln>
          </c:spPr>
          <c:marker>
            <c:symbol val="none"/>
          </c:marker>
          <c:cat>
            <c:numRef>
              <c:f>'Tables 10 - 10b'!$B$8:$B$23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10 - 10b'!$H$8:$H$23</c:f>
              <c:numCache>
                <c:formatCode>0.00</c:formatCode>
                <c:ptCount val="16"/>
                <c:pt idx="0">
                  <c:v>6.6015428030983241</c:v>
                </c:pt>
                <c:pt idx="1">
                  <c:v>5.6421230883630509</c:v>
                </c:pt>
                <c:pt idx="2">
                  <c:v>6.3607530832552914</c:v>
                </c:pt>
                <c:pt idx="3">
                  <c:v>5.7952130349080733</c:v>
                </c:pt>
                <c:pt idx="4">
                  <c:v>4.8391171987924979</c:v>
                </c:pt>
                <c:pt idx="5">
                  <c:v>5.0777770542998812</c:v>
                </c:pt>
                <c:pt idx="6">
                  <c:v>4.0041328810970613</c:v>
                </c:pt>
                <c:pt idx="7">
                  <c:v>3.4169196409846538</c:v>
                </c:pt>
                <c:pt idx="8">
                  <c:v>3.3219797822021051</c:v>
                </c:pt>
                <c:pt idx="9">
                  <c:v>3.0041301744014643</c:v>
                </c:pt>
                <c:pt idx="10">
                  <c:v>3.1159995465715173</c:v>
                </c:pt>
                <c:pt idx="11">
                  <c:v>3.2384567735896344</c:v>
                </c:pt>
                <c:pt idx="12">
                  <c:v>3.923616933900913</c:v>
                </c:pt>
                <c:pt idx="13">
                  <c:v>3.4919888656243221</c:v>
                </c:pt>
                <c:pt idx="14">
                  <c:v>3.0518609920872488</c:v>
                </c:pt>
                <c:pt idx="15">
                  <c:v>3.2568560193614151</c:v>
                </c:pt>
              </c:numCache>
            </c:numRef>
          </c:val>
          <c:smooth val="0"/>
        </c:ser>
        <c:ser>
          <c:idx val="1"/>
          <c:order val="1"/>
          <c:spPr>
            <a:ln w="31750">
              <a:solidFill>
                <a:srgbClr val="0070C0"/>
              </a:solidFill>
              <a:prstDash val="sysDash"/>
            </a:ln>
          </c:spPr>
          <c:marker>
            <c:symbol val="none"/>
          </c:marker>
          <c:cat>
            <c:numRef>
              <c:f>'Tables 10 - 10b'!$B$8:$B$23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10 - 10b'!$I$8:$I$23</c:f>
              <c:numCache>
                <c:formatCode>0</c:formatCode>
                <c:ptCount val="16"/>
                <c:pt idx="0">
                  <c:v>5.8033846913481408</c:v>
                </c:pt>
                <c:pt idx="1">
                  <c:v>5.8033846913481408</c:v>
                </c:pt>
                <c:pt idx="2">
                  <c:v>5.8033846913481408</c:v>
                </c:pt>
                <c:pt idx="3">
                  <c:v>5.8033846913481408</c:v>
                </c:pt>
                <c:pt idx="4">
                  <c:v>5.8033846913481408</c:v>
                </c:pt>
                <c:pt idx="5">
                  <c:v>5.8033846913481408</c:v>
                </c:pt>
                <c:pt idx="6">
                  <c:v>5.8033846913481408</c:v>
                </c:pt>
                <c:pt idx="7">
                  <c:v>5.8033846913481408</c:v>
                </c:pt>
                <c:pt idx="8">
                  <c:v>5.8033846913481408</c:v>
                </c:pt>
                <c:pt idx="9">
                  <c:v>5.8033846913481408</c:v>
                </c:pt>
                <c:pt idx="10">
                  <c:v>5.8033846913481408</c:v>
                </c:pt>
                <c:pt idx="11">
                  <c:v>5.8033846913481408</c:v>
                </c:pt>
                <c:pt idx="12">
                  <c:v>5.8033846913481408</c:v>
                </c:pt>
                <c:pt idx="13">
                  <c:v>5.8033846913481408</c:v>
                </c:pt>
                <c:pt idx="14">
                  <c:v>5.8033846913481408</c:v>
                </c:pt>
                <c:pt idx="15">
                  <c:v>5.8033846913481408</c:v>
                </c:pt>
              </c:numCache>
            </c:numRef>
          </c:val>
          <c:smooth val="0"/>
        </c:ser>
        <c:ser>
          <c:idx val="2"/>
          <c:order val="2"/>
          <c:marker>
            <c:symbol val="none"/>
          </c:marker>
          <c:cat>
            <c:numRef>
              <c:f>'Tables 10 - 10b'!$B$8:$B$23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10 &amp; 10a'!#REF!</c:f>
              <c:numCache>
                <c:formatCode>General</c:formatCode>
                <c:ptCount val="1"/>
                <c:pt idx="0">
                  <c:v>1</c:v>
                </c:pt>
              </c:numCache>
            </c:numRef>
          </c:val>
          <c:smooth val="0"/>
        </c:ser>
        <c:dLbls>
          <c:showLegendKey val="0"/>
          <c:showVal val="0"/>
          <c:showCatName val="0"/>
          <c:showSerName val="0"/>
          <c:showPercent val="0"/>
          <c:showBubbleSize val="0"/>
        </c:dLbls>
        <c:smooth val="0"/>
        <c:axId val="386818456"/>
        <c:axId val="386815712"/>
      </c:lineChart>
      <c:catAx>
        <c:axId val="38681845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6815712"/>
        <c:crosses val="autoZero"/>
        <c:auto val="1"/>
        <c:lblAlgn val="ctr"/>
        <c:lblOffset val="100"/>
        <c:noMultiLvlLbl val="0"/>
      </c:catAx>
      <c:valAx>
        <c:axId val="386815712"/>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0437691782"/>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818456"/>
        <c:crosses val="autoZero"/>
        <c:crossBetween val="between"/>
        <c:majorUnit val="1"/>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24850195612372"/>
          <c:y val="3.4913595800524992E-2"/>
          <c:w val="0.8814399913201495"/>
          <c:h val="0.78416497095164528"/>
        </c:manualLayout>
      </c:layout>
      <c:lineChart>
        <c:grouping val="standard"/>
        <c:varyColors val="0"/>
        <c:ser>
          <c:idx val="0"/>
          <c:order val="0"/>
          <c:spPr>
            <a:ln w="31750">
              <a:solidFill>
                <a:srgbClr val="FF0000"/>
              </a:solidFill>
            </a:ln>
          </c:spPr>
          <c:marker>
            <c:symbol val="none"/>
          </c:marker>
          <c:cat>
            <c:strRef>
              <c:f>'Tables 10 - 10b'!$A$39:$A$50</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10 - 10b'!$H$39:$H$50</c:f>
              <c:numCache>
                <c:formatCode>0.00</c:formatCode>
                <c:ptCount val="12"/>
                <c:pt idx="0">
                  <c:v>5.8033846913481408</c:v>
                </c:pt>
                <c:pt idx="1">
                  <c:v>5.5527056662335434</c:v>
                </c:pt>
                <c:pt idx="2">
                  <c:v>5.2306772232892769</c:v>
                </c:pt>
                <c:pt idx="3">
                  <c:v>4.6638457261035065</c:v>
                </c:pt>
                <c:pt idx="4">
                  <c:v>4.132348285895449</c:v>
                </c:pt>
                <c:pt idx="5">
                  <c:v>3.7661496100664147</c:v>
                </c:pt>
                <c:pt idx="6">
                  <c:v>3.3766698853769883</c:v>
                </c:pt>
                <c:pt idx="7">
                  <c:v>3.2394900504450952</c:v>
                </c:pt>
                <c:pt idx="8">
                  <c:v>3.335859296178818</c:v>
                </c:pt>
                <c:pt idx="9">
                  <c:v>3.3748574722419269</c:v>
                </c:pt>
                <c:pt idx="10">
                  <c:v>3.343912187500615</c:v>
                </c:pt>
                <c:pt idx="11">
                  <c:v>3.368152142119853</c:v>
                </c:pt>
              </c:numCache>
            </c:numRef>
          </c:val>
          <c:smooth val="0"/>
        </c:ser>
        <c:ser>
          <c:idx val="1"/>
          <c:order val="1"/>
          <c:spPr>
            <a:ln>
              <a:solidFill>
                <a:schemeClr val="accent1"/>
              </a:solidFill>
              <a:prstDash val="sysDash"/>
            </a:ln>
          </c:spPr>
          <c:marker>
            <c:symbol val="none"/>
          </c:marker>
          <c:cat>
            <c:strRef>
              <c:f>'Tables 10 - 10b'!$A$39:$A$50</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10 - 10b'!$I$39:$I$50</c:f>
              <c:numCache>
                <c:formatCode>0</c:formatCode>
                <c:ptCount val="12"/>
                <c:pt idx="0">
                  <c:v>5.8033846913481408</c:v>
                </c:pt>
                <c:pt idx="1">
                  <c:v>5.8033846913481408</c:v>
                </c:pt>
                <c:pt idx="2">
                  <c:v>5.8033846913481408</c:v>
                </c:pt>
                <c:pt idx="3">
                  <c:v>5.8033846913481408</c:v>
                </c:pt>
                <c:pt idx="4">
                  <c:v>5.8033846913481408</c:v>
                </c:pt>
                <c:pt idx="5">
                  <c:v>5.8033846913481408</c:v>
                </c:pt>
                <c:pt idx="6">
                  <c:v>5.8033846913481408</c:v>
                </c:pt>
                <c:pt idx="7">
                  <c:v>5.8033846913481408</c:v>
                </c:pt>
                <c:pt idx="8">
                  <c:v>5.8033846913481408</c:v>
                </c:pt>
                <c:pt idx="9">
                  <c:v>5.8033846913481408</c:v>
                </c:pt>
                <c:pt idx="10">
                  <c:v>5.8033846913481408</c:v>
                </c:pt>
                <c:pt idx="11">
                  <c:v>5.8033846913481408</c:v>
                </c:pt>
              </c:numCache>
            </c:numRef>
          </c:val>
          <c:smooth val="0"/>
        </c:ser>
        <c:dLbls>
          <c:showLegendKey val="0"/>
          <c:showVal val="0"/>
          <c:showCatName val="0"/>
          <c:showSerName val="0"/>
          <c:showPercent val="0"/>
          <c:showBubbleSize val="0"/>
        </c:dLbls>
        <c:smooth val="0"/>
        <c:axId val="386820808"/>
        <c:axId val="386816104"/>
      </c:lineChart>
      <c:catAx>
        <c:axId val="38682080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6816104"/>
        <c:crosses val="autoZero"/>
        <c:auto val="1"/>
        <c:lblAlgn val="ctr"/>
        <c:lblOffset val="100"/>
        <c:noMultiLvlLbl val="0"/>
      </c:catAx>
      <c:valAx>
        <c:axId val="386816104"/>
        <c:scaling>
          <c:orientation val="minMax"/>
          <c:max val="7"/>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0437691782"/>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820808"/>
        <c:crosses val="autoZero"/>
        <c:crossBetween val="between"/>
        <c:majorUnit val="1"/>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24850195612372"/>
          <c:y val="3.4913595800524992E-2"/>
          <c:w val="0.87805397910166849"/>
          <c:h val="0.79540101487314085"/>
        </c:manualLayout>
      </c:layout>
      <c:lineChart>
        <c:grouping val="standard"/>
        <c:varyColors val="0"/>
        <c:ser>
          <c:idx val="0"/>
          <c:order val="0"/>
          <c:spPr>
            <a:ln w="31750">
              <a:solidFill>
                <a:srgbClr val="FF0000"/>
              </a:solidFill>
            </a:ln>
          </c:spPr>
          <c:marker>
            <c:symbol val="none"/>
          </c:marker>
          <c:errBars>
            <c:errDir val="y"/>
            <c:errBarType val="both"/>
            <c:errValType val="cust"/>
            <c:noEndCap val="0"/>
            <c:plus>
              <c:numRef>
                <c:f>'Tables 10 - 10b'!$D$66:$D$81</c:f>
                <c:numCache>
                  <c:formatCode>General</c:formatCode>
                  <c:ptCount val="16"/>
                  <c:pt idx="0">
                    <c:v>0.18455017225904324</c:v>
                  </c:pt>
                  <c:pt idx="1">
                    <c:v>0.16205464414305837</c:v>
                  </c:pt>
                  <c:pt idx="2">
                    <c:v>0.18673041531105383</c:v>
                  </c:pt>
                  <c:pt idx="3">
                    <c:v>0.17048351573591969</c:v>
                  </c:pt>
                  <c:pt idx="4">
                    <c:v>0.13872338485762192</c:v>
                  </c:pt>
                  <c:pt idx="5">
                    <c:v>0.1412890386816672</c:v>
                  </c:pt>
                  <c:pt idx="6">
                    <c:v>0.11181416126609189</c:v>
                  </c:pt>
                  <c:pt idx="7">
                    <c:v>9.8174619194418167E-2</c:v>
                  </c:pt>
                  <c:pt idx="8">
                    <c:v>9.7789263034312235E-2</c:v>
                  </c:pt>
                  <c:pt idx="9">
                    <c:v>8.9053976165878179E-2</c:v>
                  </c:pt>
                  <c:pt idx="10">
                    <c:v>9.3202362339114497E-2</c:v>
                  </c:pt>
                  <c:pt idx="11">
                    <c:v>9.7687823682498731E-2</c:v>
                  </c:pt>
                  <c:pt idx="12">
                    <c:v>0.11992450429198698</c:v>
                  </c:pt>
                  <c:pt idx="13">
                    <c:v>0.10685782322772752</c:v>
                  </c:pt>
                  <c:pt idx="14">
                    <c:v>9.5859736289919617E-2</c:v>
                  </c:pt>
                  <c:pt idx="15">
                    <c:v>0.10000000000000009</c:v>
                  </c:pt>
                </c:numCache>
              </c:numRef>
            </c:plus>
            <c:minus>
              <c:numRef>
                <c:f>'Tables 10 - 10b'!$E$66:$E$81</c:f>
                <c:numCache>
                  <c:formatCode>General</c:formatCode>
                  <c:ptCount val="16"/>
                  <c:pt idx="0">
                    <c:v>0.17477811382495645</c:v>
                  </c:pt>
                  <c:pt idx="1">
                    <c:v>0.15325119632861384</c:v>
                  </c:pt>
                  <c:pt idx="2">
                    <c:v>0.17637486425545745</c:v>
                  </c:pt>
                  <c:pt idx="3">
                    <c:v>0.1610103161807368</c:v>
                  </c:pt>
                  <c:pt idx="4">
                    <c:v>0.13120107980102347</c:v>
                  </c:pt>
                  <c:pt idx="5">
                    <c:v>0.13384080364452355</c:v>
                  </c:pt>
                  <c:pt idx="6">
                    <c:v>0.10589972757058952</c:v>
                  </c:pt>
                  <c:pt idx="7">
                    <c:v>9.2839696067611666E-2</c:v>
                  </c:pt>
                  <c:pt idx="8">
                    <c:v>9.235211651008246E-2</c:v>
                  </c:pt>
                  <c:pt idx="9">
                    <c:v>8.4069678727965336E-2</c:v>
                  </c:pt>
                  <c:pt idx="10">
                    <c:v>8.7941540445672928E-2</c:v>
                  </c:pt>
                  <c:pt idx="11">
                    <c:v>9.2129654426721608E-2</c:v>
                  </c:pt>
                  <c:pt idx="12">
                    <c:v>0.11301589164648895</c:v>
                  </c:pt>
                  <c:pt idx="13">
                    <c:v>0.10069511146927645</c:v>
                  </c:pt>
                  <c:pt idx="14">
                    <c:v>9.0193720514037956E-2</c:v>
                  </c:pt>
                  <c:pt idx="15">
                    <c:v>9.9999999999999645E-2</c:v>
                  </c:pt>
                </c:numCache>
              </c:numRef>
            </c:minus>
          </c:errBars>
          <c:cat>
            <c:numRef>
              <c:f>'Tables 10 - 10b'!$B$8:$B$23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10 - 10b'!$H$8:$H$23</c:f>
              <c:numCache>
                <c:formatCode>0.00</c:formatCode>
                <c:ptCount val="16"/>
                <c:pt idx="0">
                  <c:v>6.6015428030983241</c:v>
                </c:pt>
                <c:pt idx="1">
                  <c:v>5.6421230883630509</c:v>
                </c:pt>
                <c:pt idx="2">
                  <c:v>6.3607530832552914</c:v>
                </c:pt>
                <c:pt idx="3">
                  <c:v>5.7952130349080733</c:v>
                </c:pt>
                <c:pt idx="4">
                  <c:v>4.8391171987924979</c:v>
                </c:pt>
                <c:pt idx="5">
                  <c:v>5.0777770542998812</c:v>
                </c:pt>
                <c:pt idx="6">
                  <c:v>4.0041328810970613</c:v>
                </c:pt>
                <c:pt idx="7">
                  <c:v>3.4169196409846538</c:v>
                </c:pt>
                <c:pt idx="8">
                  <c:v>3.3219797822021051</c:v>
                </c:pt>
                <c:pt idx="9">
                  <c:v>3.0041301744014643</c:v>
                </c:pt>
                <c:pt idx="10">
                  <c:v>3.1159995465715173</c:v>
                </c:pt>
                <c:pt idx="11">
                  <c:v>3.2384567735896344</c:v>
                </c:pt>
                <c:pt idx="12">
                  <c:v>3.923616933900913</c:v>
                </c:pt>
                <c:pt idx="13">
                  <c:v>3.4919888656243221</c:v>
                </c:pt>
                <c:pt idx="14">
                  <c:v>3.0518609920872488</c:v>
                </c:pt>
                <c:pt idx="15">
                  <c:v>3.2568560193614151</c:v>
                </c:pt>
              </c:numCache>
            </c:numRef>
          </c:val>
          <c:smooth val="0"/>
        </c:ser>
        <c:ser>
          <c:idx val="2"/>
          <c:order val="1"/>
          <c:marker>
            <c:symbol val="none"/>
          </c:marker>
          <c:cat>
            <c:numRef>
              <c:f>'Tables 10 - 10b'!$B$8:$B$23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10 &amp; 10a'!#REF!</c:f>
              <c:numCache>
                <c:formatCode>General</c:formatCode>
                <c:ptCount val="1"/>
                <c:pt idx="0">
                  <c:v>1</c:v>
                </c:pt>
              </c:numCache>
            </c:numRef>
          </c:val>
          <c:smooth val="0"/>
        </c:ser>
        <c:dLbls>
          <c:showLegendKey val="0"/>
          <c:showVal val="0"/>
          <c:showCatName val="0"/>
          <c:showSerName val="0"/>
          <c:showPercent val="0"/>
          <c:showBubbleSize val="0"/>
        </c:dLbls>
        <c:smooth val="0"/>
        <c:axId val="386819632"/>
        <c:axId val="386816888"/>
      </c:lineChart>
      <c:catAx>
        <c:axId val="38681963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6816888"/>
        <c:crosses val="autoZero"/>
        <c:auto val="1"/>
        <c:lblAlgn val="ctr"/>
        <c:lblOffset val="100"/>
        <c:noMultiLvlLbl val="0"/>
      </c:catAx>
      <c:valAx>
        <c:axId val="386816888"/>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60437691782"/>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819632"/>
        <c:crosses val="autoZero"/>
        <c:crossBetween val="between"/>
        <c:majorUnit val="1"/>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02062201943338"/>
          <c:y val="4.4309158723580606E-2"/>
          <c:w val="0.85617337216410638"/>
          <c:h val="0.79780494543445224"/>
        </c:manualLayout>
      </c:layout>
      <c:lineChart>
        <c:grouping val="standard"/>
        <c:varyColors val="0"/>
        <c:ser>
          <c:idx val="1"/>
          <c:order val="0"/>
          <c:spPr>
            <a:ln w="31750">
              <a:solidFill>
                <a:srgbClr val="FF0000"/>
              </a:solidFill>
            </a:ln>
          </c:spPr>
          <c:marker>
            <c:symbol val="none"/>
          </c:marker>
          <c:dPt>
            <c:idx val="13"/>
            <c:bubble3D val="0"/>
            <c:spPr>
              <a:ln w="31750">
                <a:solidFill>
                  <a:srgbClr val="FF0000"/>
                </a:solidFill>
                <a:prstDash val="solid"/>
              </a:ln>
            </c:spPr>
          </c:dPt>
          <c:dPt>
            <c:idx val="14"/>
            <c:bubble3D val="0"/>
            <c:spPr>
              <a:ln w="31750">
                <a:solidFill>
                  <a:srgbClr val="FF0000"/>
                </a:solidFill>
                <a:prstDash val="solid"/>
              </a:ln>
            </c:spPr>
          </c:dPt>
          <c:dPt>
            <c:idx val="15"/>
            <c:bubble3D val="0"/>
            <c:spPr>
              <a:ln w="31750">
                <a:solidFill>
                  <a:srgbClr val="FF0000"/>
                </a:solidFill>
                <a:prstDash val="solid"/>
              </a:ln>
            </c:spPr>
          </c:dPt>
          <c:dPt>
            <c:idx val="16"/>
            <c:bubble3D val="0"/>
            <c:spPr>
              <a:ln w="31750">
                <a:solidFill>
                  <a:srgbClr val="FF0000"/>
                </a:solidFill>
                <a:prstDash val="sysDash"/>
              </a:ln>
            </c:spPr>
          </c:dPt>
          <c:cat>
            <c:numRef>
              <c:f>'Table 2'!$B$8:$B$24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2'!$C$8:$C$24</c:f>
              <c:numCache>
                <c:formatCode>#,##0</c:formatCode>
                <c:ptCount val="17"/>
                <c:pt idx="0">
                  <c:v>1183</c:v>
                </c:pt>
                <c:pt idx="1">
                  <c:v>1073</c:v>
                </c:pt>
                <c:pt idx="2">
                  <c:v>1211</c:v>
                </c:pt>
                <c:pt idx="3">
                  <c:v>1097</c:v>
                </c:pt>
                <c:pt idx="4">
                  <c:v>990</c:v>
                </c:pt>
                <c:pt idx="5">
                  <c:v>1035</c:v>
                </c:pt>
                <c:pt idx="6">
                  <c:v>892</c:v>
                </c:pt>
                <c:pt idx="7">
                  <c:v>825</c:v>
                </c:pt>
                <c:pt idx="8">
                  <c:v>795</c:v>
                </c:pt>
                <c:pt idx="9">
                  <c:v>720</c:v>
                </c:pt>
                <c:pt idx="10">
                  <c:v>710</c:v>
                </c:pt>
                <c:pt idx="11">
                  <c:v>711</c:v>
                </c:pt>
                <c:pt idx="12">
                  <c:v>828</c:v>
                </c:pt>
                <c:pt idx="13">
                  <c:v>778</c:v>
                </c:pt>
                <c:pt idx="14">
                  <c:v>730</c:v>
                </c:pt>
                <c:pt idx="15">
                  <c:v>774</c:v>
                </c:pt>
                <c:pt idx="16">
                  <c:v>611</c:v>
                </c:pt>
              </c:numCache>
            </c:numRef>
          </c:val>
          <c:smooth val="0"/>
        </c:ser>
        <c:ser>
          <c:idx val="0"/>
          <c:order val="1"/>
          <c:spPr>
            <a:ln w="31750">
              <a:solidFill>
                <a:srgbClr val="0070C0"/>
              </a:solidFill>
              <a:prstDash val="sysDash"/>
            </a:ln>
          </c:spPr>
          <c:marker>
            <c:symbol val="none"/>
          </c:marker>
          <c:cat>
            <c:numRef>
              <c:f>'Table 2'!$B$8:$B$24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2'!$E$8:$E$24</c:f>
              <c:numCache>
                <c:formatCode>0</c:formatCode>
                <c:ptCount val="17"/>
                <c:pt idx="0">
                  <c:v>1110.8</c:v>
                </c:pt>
                <c:pt idx="1">
                  <c:v>1110.8</c:v>
                </c:pt>
                <c:pt idx="2">
                  <c:v>1110.8</c:v>
                </c:pt>
                <c:pt idx="3">
                  <c:v>1110.8</c:v>
                </c:pt>
                <c:pt idx="4">
                  <c:v>1110.8</c:v>
                </c:pt>
                <c:pt idx="5">
                  <c:v>1110.8</c:v>
                </c:pt>
                <c:pt idx="6">
                  <c:v>1110.8</c:v>
                </c:pt>
                <c:pt idx="7">
                  <c:v>1110.8</c:v>
                </c:pt>
                <c:pt idx="8">
                  <c:v>1110.8</c:v>
                </c:pt>
                <c:pt idx="9">
                  <c:v>1110.8</c:v>
                </c:pt>
                <c:pt idx="10">
                  <c:v>1110.8</c:v>
                </c:pt>
                <c:pt idx="11">
                  <c:v>1110.8</c:v>
                </c:pt>
                <c:pt idx="12">
                  <c:v>1110.8</c:v>
                </c:pt>
                <c:pt idx="13">
                  <c:v>1110.8</c:v>
                </c:pt>
                <c:pt idx="14">
                  <c:v>1110.8</c:v>
                </c:pt>
                <c:pt idx="15">
                  <c:v>1110.8</c:v>
                </c:pt>
                <c:pt idx="16">
                  <c:v>1110.8</c:v>
                </c:pt>
              </c:numCache>
            </c:numRef>
          </c:val>
          <c:smooth val="0"/>
        </c:ser>
        <c:ser>
          <c:idx val="2"/>
          <c:order val="2"/>
          <c:spPr>
            <a:ln w="31750">
              <a:solidFill>
                <a:srgbClr val="00B050"/>
              </a:solidFill>
            </a:ln>
          </c:spPr>
          <c:marker>
            <c:symbol val="none"/>
          </c:marker>
          <c:cat>
            <c:numRef>
              <c:f>'Table 2'!$B$8:$B$24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2'!$F$8:$F$24</c:f>
              <c:numCache>
                <c:formatCode>0</c:formatCode>
                <c:ptCount val="17"/>
                <c:pt idx="0">
                  <c:v>611</c:v>
                </c:pt>
                <c:pt idx="1">
                  <c:v>611</c:v>
                </c:pt>
                <c:pt idx="2">
                  <c:v>611</c:v>
                </c:pt>
                <c:pt idx="3">
                  <c:v>611</c:v>
                </c:pt>
                <c:pt idx="4">
                  <c:v>611</c:v>
                </c:pt>
                <c:pt idx="5">
                  <c:v>611</c:v>
                </c:pt>
                <c:pt idx="6">
                  <c:v>611</c:v>
                </c:pt>
                <c:pt idx="7">
                  <c:v>611</c:v>
                </c:pt>
                <c:pt idx="8">
                  <c:v>611</c:v>
                </c:pt>
                <c:pt idx="9">
                  <c:v>611</c:v>
                </c:pt>
                <c:pt idx="10">
                  <c:v>611</c:v>
                </c:pt>
                <c:pt idx="11">
                  <c:v>611</c:v>
                </c:pt>
                <c:pt idx="12">
                  <c:v>611</c:v>
                </c:pt>
                <c:pt idx="13">
                  <c:v>611</c:v>
                </c:pt>
                <c:pt idx="14">
                  <c:v>611</c:v>
                </c:pt>
                <c:pt idx="15">
                  <c:v>611</c:v>
                </c:pt>
                <c:pt idx="16">
                  <c:v>611</c:v>
                </c:pt>
              </c:numCache>
            </c:numRef>
          </c:val>
          <c:smooth val="0"/>
        </c:ser>
        <c:dLbls>
          <c:showLegendKey val="0"/>
          <c:showVal val="0"/>
          <c:showCatName val="0"/>
          <c:showSerName val="0"/>
          <c:showPercent val="0"/>
          <c:showBubbleSize val="0"/>
        </c:dLbls>
        <c:smooth val="0"/>
        <c:axId val="381908960"/>
        <c:axId val="381910136"/>
      </c:lineChart>
      <c:catAx>
        <c:axId val="381908960"/>
        <c:scaling>
          <c:orientation val="minMax"/>
        </c:scaling>
        <c:delete val="0"/>
        <c:axPos val="b"/>
        <c:title>
          <c:tx>
            <c:rich>
              <a:bodyPr/>
              <a:lstStyle/>
              <a:p>
                <a:pPr>
                  <a:defRPr sz="900" b="1" i="0" u="none" strike="noStrike" baseline="0">
                    <a:solidFill>
                      <a:srgbClr val="000000"/>
                    </a:solidFill>
                    <a:latin typeface="Calibri"/>
                    <a:ea typeface="Calibri"/>
                    <a:cs typeface="Calibri"/>
                  </a:defRPr>
                </a:pPr>
                <a:r>
                  <a:rPr lang="en-GB" sz="900"/>
                  <a:t>Year</a:t>
                </a:r>
              </a:p>
            </c:rich>
          </c:tx>
          <c:layout>
            <c:manualLayout>
              <c:xMode val="edge"/>
              <c:yMode val="edge"/>
              <c:x val="0.5079367618109708"/>
              <c:y val="0.9381760488894112"/>
            </c:manualLayout>
          </c:layout>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1910136"/>
        <c:crosses val="autoZero"/>
        <c:auto val="1"/>
        <c:lblAlgn val="ctr"/>
        <c:lblOffset val="100"/>
        <c:noMultiLvlLbl val="0"/>
      </c:catAx>
      <c:valAx>
        <c:axId val="381910136"/>
        <c:scaling>
          <c:orientation val="minMax"/>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5.7868902374785813E-3"/>
              <c:y val="0.40249843794539791"/>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1908960"/>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13030370824707E-2"/>
          <c:y val="3.8242091609191974E-2"/>
          <c:w val="0.89770430291112757"/>
          <c:h val="0.88035238189518528"/>
        </c:manualLayout>
      </c:layout>
      <c:lineChart>
        <c:grouping val="standard"/>
        <c:varyColors val="0"/>
        <c:ser>
          <c:idx val="0"/>
          <c:order val="0"/>
          <c:spPr>
            <a:ln w="31750">
              <a:solidFill>
                <a:srgbClr val="FF0000"/>
              </a:solidFill>
            </a:ln>
          </c:spPr>
          <c:marker>
            <c:symbol val="none"/>
          </c:marker>
          <c:cat>
            <c:numRef>
              <c:f>'Tables 11 - 11b'!$B$8:$B$23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11 - 11b'!$H$8:$H$23</c:f>
              <c:numCache>
                <c:formatCode>0.00</c:formatCode>
                <c:ptCount val="16"/>
                <c:pt idx="0">
                  <c:v>6.5698772647435275</c:v>
                </c:pt>
                <c:pt idx="1">
                  <c:v>6.0340510103768539</c:v>
                </c:pt>
                <c:pt idx="2">
                  <c:v>6.1633142311751481</c:v>
                </c:pt>
                <c:pt idx="3">
                  <c:v>5.7727036850658742</c:v>
                </c:pt>
                <c:pt idx="4">
                  <c:v>5.494744842423434</c:v>
                </c:pt>
                <c:pt idx="5">
                  <c:v>5.587798188183366</c:v>
                </c:pt>
                <c:pt idx="6">
                  <c:v>4.6532898674898755</c:v>
                </c:pt>
                <c:pt idx="7">
                  <c:v>4.6438900800179921</c:v>
                </c:pt>
                <c:pt idx="8">
                  <c:v>4.3825643759044643</c:v>
                </c:pt>
                <c:pt idx="9">
                  <c:v>4.0293802050286942</c:v>
                </c:pt>
                <c:pt idx="10">
                  <c:v>3.8880674502294799</c:v>
                </c:pt>
                <c:pt idx="11">
                  <c:v>3.8926120037418923</c:v>
                </c:pt>
                <c:pt idx="12">
                  <c:v>4.6801916326035133</c:v>
                </c:pt>
                <c:pt idx="13">
                  <c:v>4.3883435117699578</c:v>
                </c:pt>
                <c:pt idx="14">
                  <c:v>4.0284706898641689</c:v>
                </c:pt>
                <c:pt idx="15">
                  <c:v>4.0855428075507429</c:v>
                </c:pt>
              </c:numCache>
            </c:numRef>
          </c:val>
          <c:smooth val="0"/>
        </c:ser>
        <c:ser>
          <c:idx val="1"/>
          <c:order val="1"/>
          <c:spPr>
            <a:ln w="31750">
              <a:solidFill>
                <a:srgbClr val="0070C0"/>
              </a:solidFill>
              <a:prstDash val="sysDash"/>
            </a:ln>
          </c:spPr>
          <c:marker>
            <c:symbol val="none"/>
          </c:marker>
          <c:cat>
            <c:numRef>
              <c:f>'Tables 11 - 11b'!$B$8:$B$23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11 - 11b'!$I$8:$I$23</c:f>
              <c:numCache>
                <c:formatCode>0</c:formatCode>
                <c:ptCount val="16"/>
                <c:pt idx="0">
                  <c:v>5.942491769477825</c:v>
                </c:pt>
                <c:pt idx="1">
                  <c:v>5.942491769477825</c:v>
                </c:pt>
                <c:pt idx="2">
                  <c:v>5.942491769477825</c:v>
                </c:pt>
                <c:pt idx="3">
                  <c:v>5.942491769477825</c:v>
                </c:pt>
                <c:pt idx="4">
                  <c:v>5.942491769477825</c:v>
                </c:pt>
                <c:pt idx="5">
                  <c:v>5.942491769477825</c:v>
                </c:pt>
                <c:pt idx="6">
                  <c:v>5.942491769477825</c:v>
                </c:pt>
                <c:pt idx="7">
                  <c:v>5.942491769477825</c:v>
                </c:pt>
                <c:pt idx="8">
                  <c:v>5.942491769477825</c:v>
                </c:pt>
                <c:pt idx="9">
                  <c:v>5.942491769477825</c:v>
                </c:pt>
                <c:pt idx="10">
                  <c:v>5.942491769477825</c:v>
                </c:pt>
                <c:pt idx="11">
                  <c:v>5.942491769477825</c:v>
                </c:pt>
                <c:pt idx="12">
                  <c:v>5.942491769477825</c:v>
                </c:pt>
                <c:pt idx="13">
                  <c:v>5.942491769477825</c:v>
                </c:pt>
                <c:pt idx="14">
                  <c:v>5.942491769477825</c:v>
                </c:pt>
                <c:pt idx="15">
                  <c:v>5.942491769477825</c:v>
                </c:pt>
              </c:numCache>
            </c:numRef>
          </c:val>
          <c:smooth val="0"/>
        </c:ser>
        <c:ser>
          <c:idx val="2"/>
          <c:order val="2"/>
          <c:marker>
            <c:symbol val="none"/>
          </c:marker>
          <c:cat>
            <c:numRef>
              <c:f>'Tables 11 - 11b'!$B$8:$B$23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11 &amp; 11a'!#REF!</c:f>
              <c:numCache>
                <c:formatCode>General</c:formatCode>
                <c:ptCount val="1"/>
                <c:pt idx="0">
                  <c:v>1</c:v>
                </c:pt>
              </c:numCache>
            </c:numRef>
          </c:val>
          <c:smooth val="0"/>
        </c:ser>
        <c:dLbls>
          <c:showLegendKey val="0"/>
          <c:showVal val="0"/>
          <c:showCatName val="0"/>
          <c:showSerName val="0"/>
          <c:showPercent val="0"/>
          <c:showBubbleSize val="0"/>
        </c:dLbls>
        <c:smooth val="0"/>
        <c:axId val="386818848"/>
        <c:axId val="386819240"/>
      </c:lineChart>
      <c:catAx>
        <c:axId val="38681884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6819240"/>
        <c:crosses val="autoZero"/>
        <c:auto val="1"/>
        <c:lblAlgn val="ctr"/>
        <c:lblOffset val="100"/>
        <c:noMultiLvlLbl val="0"/>
      </c:catAx>
      <c:valAx>
        <c:axId val="386819240"/>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3.0825586498889252E-3"/>
              <c:y val="0.38660180892689583"/>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818848"/>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72403005266222"/>
          <c:y val="3.8242091609191974E-2"/>
          <c:w val="0.87957827742723194"/>
          <c:h val="0.77318641118870213"/>
        </c:manualLayout>
      </c:layout>
      <c:lineChart>
        <c:grouping val="standard"/>
        <c:varyColors val="0"/>
        <c:ser>
          <c:idx val="0"/>
          <c:order val="0"/>
          <c:spPr>
            <a:ln w="31750">
              <a:solidFill>
                <a:srgbClr val="FF0000"/>
              </a:solidFill>
            </a:ln>
          </c:spPr>
          <c:marker>
            <c:symbol val="none"/>
          </c:marker>
          <c:cat>
            <c:strRef>
              <c:f>'Tables 11 - 11b'!$A$38:$A$49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11 - 11b'!$H$38:$H$49</c:f>
              <c:numCache>
                <c:formatCode>0.00</c:formatCode>
                <c:ptCount val="12"/>
                <c:pt idx="0">
                  <c:v>5.942491769477825</c:v>
                </c:pt>
                <c:pt idx="1">
                  <c:v>5.8060873337306358</c:v>
                </c:pt>
                <c:pt idx="2">
                  <c:v>5.5589292323880057</c:v>
                </c:pt>
                <c:pt idx="3">
                  <c:v>5.2825052505515755</c:v>
                </c:pt>
                <c:pt idx="4">
                  <c:v>4.9688410843822552</c:v>
                </c:pt>
                <c:pt idx="5">
                  <c:v>4.6686184744551031</c:v>
                </c:pt>
                <c:pt idx="6">
                  <c:v>4.3542298444424263</c:v>
                </c:pt>
                <c:pt idx="7">
                  <c:v>4.2124296001321042</c:v>
                </c:pt>
                <c:pt idx="8">
                  <c:v>4.2036866276937639</c:v>
                </c:pt>
                <c:pt idx="9">
                  <c:v>4.2082443910215233</c:v>
                </c:pt>
                <c:pt idx="10">
                  <c:v>4.1670659171053321</c:v>
                </c:pt>
                <c:pt idx="11">
                  <c:v>4.1929656767877628</c:v>
                </c:pt>
              </c:numCache>
            </c:numRef>
          </c:val>
          <c:smooth val="0"/>
        </c:ser>
        <c:ser>
          <c:idx val="1"/>
          <c:order val="1"/>
          <c:spPr>
            <a:ln w="31750">
              <a:solidFill>
                <a:srgbClr val="0070C0"/>
              </a:solidFill>
              <a:prstDash val="sysDash"/>
            </a:ln>
          </c:spPr>
          <c:marker>
            <c:symbol val="none"/>
          </c:marker>
          <c:cat>
            <c:strRef>
              <c:f>'Tables 11 - 11b'!$A$38:$A$49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11 - 11b'!$I$38:$I$49</c:f>
              <c:numCache>
                <c:formatCode>0</c:formatCode>
                <c:ptCount val="12"/>
                <c:pt idx="0">
                  <c:v>5.942491769477825</c:v>
                </c:pt>
                <c:pt idx="1">
                  <c:v>5.942491769477825</c:v>
                </c:pt>
                <c:pt idx="2">
                  <c:v>5.942491769477825</c:v>
                </c:pt>
                <c:pt idx="3">
                  <c:v>5.942491769477825</c:v>
                </c:pt>
                <c:pt idx="4">
                  <c:v>5.942491769477825</c:v>
                </c:pt>
                <c:pt idx="5">
                  <c:v>5.942491769477825</c:v>
                </c:pt>
                <c:pt idx="6">
                  <c:v>5.942491769477825</c:v>
                </c:pt>
                <c:pt idx="7">
                  <c:v>5.942491769477825</c:v>
                </c:pt>
                <c:pt idx="8">
                  <c:v>5.942491769477825</c:v>
                </c:pt>
                <c:pt idx="9">
                  <c:v>5.942491769477825</c:v>
                </c:pt>
                <c:pt idx="10">
                  <c:v>5.942491769477825</c:v>
                </c:pt>
                <c:pt idx="11">
                  <c:v>5.942491769477825</c:v>
                </c:pt>
              </c:numCache>
            </c:numRef>
          </c:val>
          <c:smooth val="0"/>
        </c:ser>
        <c:dLbls>
          <c:showLegendKey val="0"/>
          <c:showVal val="0"/>
          <c:showCatName val="0"/>
          <c:showSerName val="0"/>
          <c:showPercent val="0"/>
          <c:showBubbleSize val="0"/>
        </c:dLbls>
        <c:smooth val="0"/>
        <c:axId val="386815320"/>
        <c:axId val="386820024"/>
      </c:lineChart>
      <c:catAx>
        <c:axId val="38681532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6820024"/>
        <c:crosses val="autoZero"/>
        <c:auto val="1"/>
        <c:lblAlgn val="ctr"/>
        <c:lblOffset val="100"/>
        <c:noMultiLvlLbl val="0"/>
      </c:catAx>
      <c:valAx>
        <c:axId val="386820024"/>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3.0825586498889252E-3"/>
              <c:y val="0.3866018089268958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815320"/>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72403005266222"/>
          <c:y val="3.8242091609191974E-2"/>
          <c:w val="0.87957827742723194"/>
          <c:h val="0.79207223506192848"/>
        </c:manualLayout>
      </c:layout>
      <c:lineChart>
        <c:grouping val="standard"/>
        <c:varyColors val="0"/>
        <c:ser>
          <c:idx val="0"/>
          <c:order val="0"/>
          <c:spPr>
            <a:ln w="31750">
              <a:solidFill>
                <a:srgbClr val="FF0000"/>
              </a:solidFill>
            </a:ln>
          </c:spPr>
          <c:marker>
            <c:symbol val="none"/>
          </c:marker>
          <c:errBars>
            <c:errDir val="y"/>
            <c:errBarType val="both"/>
            <c:errValType val="cust"/>
            <c:noEndCap val="0"/>
            <c:plus>
              <c:numRef>
                <c:f>'Tables 11 - 11b'!$D$64:$D$79</c:f>
                <c:numCache>
                  <c:formatCode>General</c:formatCode>
                  <c:ptCount val="16"/>
                  <c:pt idx="0">
                    <c:v>0.16582766293795981</c:v>
                  </c:pt>
                  <c:pt idx="1">
                    <c:v>0.15651831780047409</c:v>
                  </c:pt>
                  <c:pt idx="2">
                    <c:v>0.16505987701204194</c:v>
                  </c:pt>
                  <c:pt idx="3">
                    <c:v>0.1532121213172104</c:v>
                  </c:pt>
                  <c:pt idx="4">
                    <c:v>0.14293531973743345</c:v>
                  </c:pt>
                  <c:pt idx="5">
                    <c:v>0.1410357878994013</c:v>
                  </c:pt>
                  <c:pt idx="6">
                    <c:v>0.12123132060198483</c:v>
                  </c:pt>
                  <c:pt idx="7">
                    <c:v>0.12507656630439712</c:v>
                  </c:pt>
                  <c:pt idx="8">
                    <c:v>0.11981689761647107</c:v>
                  </c:pt>
                  <c:pt idx="9">
                    <c:v>0.11068517572481884</c:v>
                  </c:pt>
                  <c:pt idx="10">
                    <c:v>0.10741298662938492</c:v>
                  </c:pt>
                  <c:pt idx="11">
                    <c:v>0.10744247977504662</c:v>
                  </c:pt>
                  <c:pt idx="12">
                    <c:v>0.13062664468746199</c:v>
                  </c:pt>
                  <c:pt idx="13">
                    <c:v>0.12168716843729488</c:v>
                  </c:pt>
                  <c:pt idx="14">
                    <c:v>0.11708069202307936</c:v>
                  </c:pt>
                  <c:pt idx="15">
                    <c:v>0.11873939666521061</c:v>
                  </c:pt>
                </c:numCache>
              </c:numRef>
            </c:plus>
            <c:minus>
              <c:numRef>
                <c:f>'Tables 11 - 11b'!$E$64:$E$79</c:f>
                <c:numCache>
                  <c:formatCode>General</c:formatCode>
                  <c:ptCount val="16"/>
                  <c:pt idx="0">
                    <c:v>0.15785876228165208</c:v>
                  </c:pt>
                  <c:pt idx="1">
                    <c:v>0.14879887695657157</c:v>
                  </c:pt>
                  <c:pt idx="2">
                    <c:v>0.15666839630666196</c:v>
                  </c:pt>
                  <c:pt idx="3">
                    <c:v>0.14548931817909594</c:v>
                  </c:pt>
                  <c:pt idx="4">
                    <c:v>0.13586669332821621</c:v>
                  </c:pt>
                  <c:pt idx="5">
                    <c:v>0.13425843362471124</c:v>
                  </c:pt>
                  <c:pt idx="6">
                    <c:v>0.11522732711219863</c:v>
                  </c:pt>
                  <c:pt idx="7">
                    <c:v>0.1186834280508835</c:v>
                  </c:pt>
                  <c:pt idx="8">
                    <c:v>0.11360509603510138</c:v>
                  </c:pt>
                  <c:pt idx="9">
                    <c:v>0.10492091928941782</c:v>
                  </c:pt>
                  <c:pt idx="10">
                    <c:v>0.10178888261021068</c:v>
                  </c:pt>
                  <c:pt idx="11">
                    <c:v>0.10182159359381382</c:v>
                  </c:pt>
                  <c:pt idx="12">
                    <c:v>0.12372043787074283</c:v>
                  </c:pt>
                  <c:pt idx="13">
                    <c:v>0.11529309718935821</c:v>
                  </c:pt>
                  <c:pt idx="14">
                    <c:v>0.11064903749276978</c:v>
                  </c:pt>
                  <c:pt idx="15">
                    <c:v>0.11221662365036078</c:v>
                  </c:pt>
                </c:numCache>
              </c:numRef>
            </c:minus>
          </c:errBars>
          <c:cat>
            <c:numRef>
              <c:f>'Tables 11 - 11b'!$B$8:$B$23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11 - 11b'!$H$8:$H$23</c:f>
              <c:numCache>
                <c:formatCode>0.00</c:formatCode>
                <c:ptCount val="16"/>
                <c:pt idx="0">
                  <c:v>6.5698772647435275</c:v>
                </c:pt>
                <c:pt idx="1">
                  <c:v>6.0340510103768539</c:v>
                </c:pt>
                <c:pt idx="2">
                  <c:v>6.1633142311751481</c:v>
                </c:pt>
                <c:pt idx="3">
                  <c:v>5.7727036850658742</c:v>
                </c:pt>
                <c:pt idx="4">
                  <c:v>5.494744842423434</c:v>
                </c:pt>
                <c:pt idx="5">
                  <c:v>5.587798188183366</c:v>
                </c:pt>
                <c:pt idx="6">
                  <c:v>4.6532898674898755</c:v>
                </c:pt>
                <c:pt idx="7">
                  <c:v>4.6438900800179921</c:v>
                </c:pt>
                <c:pt idx="8">
                  <c:v>4.3825643759044643</c:v>
                </c:pt>
                <c:pt idx="9">
                  <c:v>4.0293802050286942</c:v>
                </c:pt>
                <c:pt idx="10">
                  <c:v>3.8880674502294799</c:v>
                </c:pt>
                <c:pt idx="11">
                  <c:v>3.8926120037418923</c:v>
                </c:pt>
                <c:pt idx="12">
                  <c:v>4.6801916326035133</c:v>
                </c:pt>
                <c:pt idx="13">
                  <c:v>4.3883435117699578</c:v>
                </c:pt>
                <c:pt idx="14">
                  <c:v>4.0284706898641689</c:v>
                </c:pt>
                <c:pt idx="15">
                  <c:v>4.0855428075507429</c:v>
                </c:pt>
              </c:numCache>
            </c:numRef>
          </c:val>
          <c:smooth val="0"/>
        </c:ser>
        <c:dLbls>
          <c:showLegendKey val="0"/>
          <c:showVal val="0"/>
          <c:showCatName val="0"/>
          <c:showSerName val="0"/>
          <c:showPercent val="0"/>
          <c:showBubbleSize val="0"/>
        </c:dLbls>
        <c:smooth val="0"/>
        <c:axId val="386821984"/>
        <c:axId val="387463408"/>
      </c:lineChart>
      <c:catAx>
        <c:axId val="38682198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7463408"/>
        <c:crosses val="autoZero"/>
        <c:auto val="1"/>
        <c:lblAlgn val="ctr"/>
        <c:lblOffset val="100"/>
        <c:noMultiLvlLbl val="0"/>
      </c:catAx>
      <c:valAx>
        <c:axId val="387463408"/>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3.0825586498889252E-3"/>
              <c:y val="0.3866018089268958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6821984"/>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54077205868417"/>
          <c:y val="2.6037940019729304E-2"/>
          <c:w val="0.86276170394528284"/>
          <c:h val="0.86999411560806417"/>
        </c:manualLayout>
      </c:layout>
      <c:lineChart>
        <c:grouping val="standard"/>
        <c:varyColors val="0"/>
        <c:ser>
          <c:idx val="0"/>
          <c:order val="0"/>
          <c:spPr>
            <a:ln>
              <a:solidFill>
                <a:srgbClr val="FF0000"/>
              </a:solidFill>
            </a:ln>
          </c:spPr>
          <c:marker>
            <c:symbol val="none"/>
          </c:marker>
          <c:cat>
            <c:numRef>
              <c:f>'Tables 12 &amp; 12a'!$B$8:$B$23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12 &amp; 12a'!$F$8:$F$23</c:f>
              <c:numCache>
                <c:formatCode>0.00</c:formatCode>
                <c:ptCount val="16"/>
                <c:pt idx="0">
                  <c:v>54.76415125462691</c:v>
                </c:pt>
                <c:pt idx="1">
                  <c:v>54.14785626679889</c:v>
                </c:pt>
                <c:pt idx="2">
                  <c:v>41.81193634293507</c:v>
                </c:pt>
                <c:pt idx="3">
                  <c:v>46.28396799431912</c:v>
                </c:pt>
                <c:pt idx="4">
                  <c:v>54.231287089213581</c:v>
                </c:pt>
                <c:pt idx="5">
                  <c:v>48.460014353978934</c:v>
                </c:pt>
                <c:pt idx="6">
                  <c:v>46.846846846846852</c:v>
                </c:pt>
                <c:pt idx="7">
                  <c:v>53.12241766025263</c:v>
                </c:pt>
                <c:pt idx="8">
                  <c:v>38.321962548991145</c:v>
                </c:pt>
                <c:pt idx="9">
                  <c:v>45.503927557747332</c:v>
                </c:pt>
                <c:pt idx="10">
                  <c:v>42.41769864704068</c:v>
                </c:pt>
                <c:pt idx="11">
                  <c:v>36.952540085472833</c:v>
                </c:pt>
                <c:pt idx="12">
                  <c:v>46.877441533413197</c:v>
                </c:pt>
                <c:pt idx="13">
                  <c:v>46.790049994151246</c:v>
                </c:pt>
                <c:pt idx="14">
                  <c:v>39.157955260796939</c:v>
                </c:pt>
                <c:pt idx="15">
                  <c:v>50.077523859051027</c:v>
                </c:pt>
              </c:numCache>
            </c:numRef>
          </c:val>
          <c:smooth val="0"/>
        </c:ser>
        <c:ser>
          <c:idx val="1"/>
          <c:order val="1"/>
          <c:spPr>
            <a:ln>
              <a:solidFill>
                <a:srgbClr val="0070C0"/>
              </a:solidFill>
              <a:prstDash val="sysDash"/>
            </a:ln>
          </c:spPr>
          <c:marker>
            <c:symbol val="none"/>
          </c:marker>
          <c:cat>
            <c:numRef>
              <c:f>'Tables 12 &amp; 12a'!$B$8:$B$23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12 &amp; 12a'!$G$8:$G$23</c:f>
              <c:numCache>
                <c:formatCode>0</c:formatCode>
                <c:ptCount val="16"/>
                <c:pt idx="0">
                  <c:v>50.228210783778479</c:v>
                </c:pt>
                <c:pt idx="1">
                  <c:v>50.228210783778479</c:v>
                </c:pt>
                <c:pt idx="2">
                  <c:v>50.228210783778479</c:v>
                </c:pt>
                <c:pt idx="3">
                  <c:v>50.228210783778479</c:v>
                </c:pt>
                <c:pt idx="4">
                  <c:v>50.228210783778479</c:v>
                </c:pt>
                <c:pt idx="5">
                  <c:v>50.228210783778479</c:v>
                </c:pt>
                <c:pt idx="6">
                  <c:v>50.228210783778479</c:v>
                </c:pt>
                <c:pt idx="7">
                  <c:v>50.228210783778479</c:v>
                </c:pt>
                <c:pt idx="8">
                  <c:v>50.228210783778479</c:v>
                </c:pt>
                <c:pt idx="9">
                  <c:v>50.228210783778479</c:v>
                </c:pt>
                <c:pt idx="10">
                  <c:v>50.228210783778479</c:v>
                </c:pt>
                <c:pt idx="11">
                  <c:v>50.228210783778479</c:v>
                </c:pt>
                <c:pt idx="12">
                  <c:v>50.228210783778479</c:v>
                </c:pt>
                <c:pt idx="13">
                  <c:v>50.228210783778479</c:v>
                </c:pt>
                <c:pt idx="14">
                  <c:v>50.228210783778479</c:v>
                </c:pt>
                <c:pt idx="15">
                  <c:v>50.228210783778479</c:v>
                </c:pt>
              </c:numCache>
            </c:numRef>
          </c:val>
          <c:smooth val="0"/>
        </c:ser>
        <c:dLbls>
          <c:showLegendKey val="0"/>
          <c:showVal val="0"/>
          <c:showCatName val="0"/>
          <c:showSerName val="0"/>
          <c:showPercent val="0"/>
          <c:showBubbleSize val="0"/>
        </c:dLbls>
        <c:smooth val="0"/>
        <c:axId val="387462624"/>
        <c:axId val="387466544"/>
      </c:lineChart>
      <c:catAx>
        <c:axId val="38746262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7466544"/>
        <c:crosses val="autoZero"/>
        <c:auto val="1"/>
        <c:lblAlgn val="ctr"/>
        <c:lblOffset val="100"/>
        <c:noMultiLvlLbl val="0"/>
      </c:catAx>
      <c:valAx>
        <c:axId val="387466544"/>
        <c:scaling>
          <c:orientation val="minMax"/>
          <c:max val="6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5692629779"/>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7462624"/>
        <c:crosses val="autoZero"/>
        <c:crossBetween val="between"/>
        <c:majorUnit val="10"/>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05871162077898"/>
          <c:y val="3.8799001976604776E-2"/>
          <c:w val="0.86276170394528284"/>
          <c:h val="0.76431304397577005"/>
        </c:manualLayout>
      </c:layout>
      <c:lineChart>
        <c:grouping val="standard"/>
        <c:varyColors val="0"/>
        <c:ser>
          <c:idx val="0"/>
          <c:order val="0"/>
          <c:spPr>
            <a:ln>
              <a:solidFill>
                <a:srgbClr val="FF0000"/>
              </a:solidFill>
            </a:ln>
          </c:spPr>
          <c:marker>
            <c:symbol val="none"/>
          </c:marker>
          <c:cat>
            <c:strRef>
              <c:f>'Tables 12 &amp; 12a'!$A$37:$A$48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12 &amp; 12a'!$F$37:$F$48</c:f>
              <c:numCache>
                <c:formatCode>0.00</c:formatCode>
                <c:ptCount val="12"/>
                <c:pt idx="0">
                  <c:v>50.228210783778479</c:v>
                </c:pt>
                <c:pt idx="1">
                  <c:v>48.992985267923274</c:v>
                </c:pt>
                <c:pt idx="2">
                  <c:v>47.564202334630352</c:v>
                </c:pt>
                <c:pt idx="3">
                  <c:v>49.811097227100674</c:v>
                </c:pt>
                <c:pt idx="4">
                  <c:v>48.100626510660305</c:v>
                </c:pt>
                <c:pt idx="5">
                  <c:v>46.40042504206145</c:v>
                </c:pt>
                <c:pt idx="6">
                  <c:v>45.177138288260188</c:v>
                </c:pt>
                <c:pt idx="7">
                  <c:v>43.129338337239815</c:v>
                </c:pt>
                <c:pt idx="8">
                  <c:v>42.057607912995806</c:v>
                </c:pt>
                <c:pt idx="9">
                  <c:v>43.745094759594963</c:v>
                </c:pt>
                <c:pt idx="10">
                  <c:v>42.457130815948865</c:v>
                </c:pt>
                <c:pt idx="11">
                  <c:v>44.071472962049789</c:v>
                </c:pt>
              </c:numCache>
            </c:numRef>
          </c:val>
          <c:smooth val="0"/>
        </c:ser>
        <c:ser>
          <c:idx val="1"/>
          <c:order val="1"/>
          <c:spPr>
            <a:ln>
              <a:solidFill>
                <a:srgbClr val="0070C0"/>
              </a:solidFill>
              <a:prstDash val="sysDash"/>
            </a:ln>
          </c:spPr>
          <c:marker>
            <c:symbol val="none"/>
          </c:marker>
          <c:cat>
            <c:strRef>
              <c:f>'Tables 12 &amp; 12a'!$A$37:$A$48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12 &amp; 12a'!$G$37:$G$48</c:f>
              <c:numCache>
                <c:formatCode>0</c:formatCode>
                <c:ptCount val="12"/>
                <c:pt idx="0">
                  <c:v>50.228210783778479</c:v>
                </c:pt>
                <c:pt idx="1">
                  <c:v>50.228210783778479</c:v>
                </c:pt>
                <c:pt idx="2">
                  <c:v>50.228210783778479</c:v>
                </c:pt>
                <c:pt idx="3">
                  <c:v>50.228210783778479</c:v>
                </c:pt>
                <c:pt idx="4">
                  <c:v>50.228210783778479</c:v>
                </c:pt>
                <c:pt idx="5">
                  <c:v>50.228210783778479</c:v>
                </c:pt>
                <c:pt idx="6">
                  <c:v>50.228210783778479</c:v>
                </c:pt>
                <c:pt idx="7">
                  <c:v>50.228210783778479</c:v>
                </c:pt>
                <c:pt idx="8">
                  <c:v>50.228210783778479</c:v>
                </c:pt>
                <c:pt idx="9">
                  <c:v>50.228210783778479</c:v>
                </c:pt>
                <c:pt idx="10">
                  <c:v>50.228210783778479</c:v>
                </c:pt>
                <c:pt idx="11">
                  <c:v>50.228210783778479</c:v>
                </c:pt>
              </c:numCache>
            </c:numRef>
          </c:val>
          <c:smooth val="0"/>
        </c:ser>
        <c:dLbls>
          <c:showLegendKey val="0"/>
          <c:showVal val="0"/>
          <c:showCatName val="0"/>
          <c:showSerName val="0"/>
          <c:showPercent val="0"/>
          <c:showBubbleSize val="0"/>
        </c:dLbls>
        <c:smooth val="0"/>
        <c:axId val="387459096"/>
        <c:axId val="387465368"/>
      </c:lineChart>
      <c:catAx>
        <c:axId val="38745909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7465368"/>
        <c:crosses val="autoZero"/>
        <c:auto val="1"/>
        <c:lblAlgn val="ctr"/>
        <c:lblOffset val="100"/>
        <c:noMultiLvlLbl val="0"/>
      </c:catAx>
      <c:valAx>
        <c:axId val="387465368"/>
        <c:scaling>
          <c:orientation val="minMax"/>
          <c:max val="6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Rate</a:t>
                </a:r>
              </a:p>
            </c:rich>
          </c:tx>
          <c:layout>
            <c:manualLayout>
              <c:xMode val="edge"/>
              <c:yMode val="edge"/>
              <c:x val="1.1373248155301338E-2"/>
              <c:y val="0.38660156926297812"/>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7459096"/>
        <c:crosses val="autoZero"/>
        <c:crossBetween val="between"/>
        <c:majorUnit val="10"/>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2586539890061"/>
          <c:y val="2.466316710411201E-2"/>
          <c:w val="0.86044391620863003"/>
          <c:h val="0.80657944272117565"/>
        </c:manualLayout>
      </c:layout>
      <c:lineChart>
        <c:grouping val="standard"/>
        <c:varyColors val="0"/>
        <c:ser>
          <c:idx val="0"/>
          <c:order val="0"/>
          <c:spPr>
            <a:ln w="31750">
              <a:solidFill>
                <a:srgbClr val="FF0000"/>
              </a:solidFill>
            </a:ln>
          </c:spPr>
          <c:marker>
            <c:symbol val="none"/>
          </c:marker>
          <c:cat>
            <c:numRef>
              <c:f>'Tables 13 &amp; 13a'!$B$8:$B$23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13 &amp; 13a'!$C$8:$C$23</c:f>
              <c:numCache>
                <c:formatCode>General</c:formatCode>
                <c:ptCount val="16"/>
                <c:pt idx="0">
                  <c:v>111</c:v>
                </c:pt>
                <c:pt idx="1">
                  <c:v>90</c:v>
                </c:pt>
                <c:pt idx="2">
                  <c:v>97</c:v>
                </c:pt>
                <c:pt idx="3">
                  <c:v>89</c:v>
                </c:pt>
                <c:pt idx="4">
                  <c:v>74</c:v>
                </c:pt>
                <c:pt idx="5">
                  <c:v>84</c:v>
                </c:pt>
                <c:pt idx="6">
                  <c:v>43</c:v>
                </c:pt>
                <c:pt idx="7">
                  <c:v>37</c:v>
                </c:pt>
                <c:pt idx="8">
                  <c:v>35</c:v>
                </c:pt>
                <c:pt idx="9">
                  <c:v>36</c:v>
                </c:pt>
                <c:pt idx="10">
                  <c:v>55</c:v>
                </c:pt>
                <c:pt idx="11">
                  <c:v>42</c:v>
                </c:pt>
                <c:pt idx="12">
                  <c:v>46</c:v>
                </c:pt>
                <c:pt idx="13">
                  <c:v>41</c:v>
                </c:pt>
                <c:pt idx="14">
                  <c:v>36</c:v>
                </c:pt>
                <c:pt idx="15">
                  <c:v>34</c:v>
                </c:pt>
              </c:numCache>
            </c:numRef>
          </c:val>
          <c:smooth val="0"/>
        </c:ser>
        <c:ser>
          <c:idx val="1"/>
          <c:order val="1"/>
          <c:spPr>
            <a:ln w="31750">
              <a:solidFill>
                <a:srgbClr val="0070C0"/>
              </a:solidFill>
              <a:prstDash val="sysDash"/>
            </a:ln>
          </c:spPr>
          <c:marker>
            <c:symbol val="none"/>
          </c:marker>
          <c:cat>
            <c:numRef>
              <c:f>'Tables 13 &amp; 13a'!$B$8:$B$23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13 &amp; 13a'!$D$8:$D$23</c:f>
              <c:numCache>
                <c:formatCode>0</c:formatCode>
                <c:ptCount val="16"/>
                <c:pt idx="0">
                  <c:v>92.2</c:v>
                </c:pt>
                <c:pt idx="1">
                  <c:v>92.2</c:v>
                </c:pt>
                <c:pt idx="2">
                  <c:v>92.2</c:v>
                </c:pt>
                <c:pt idx="3">
                  <c:v>92.2</c:v>
                </c:pt>
                <c:pt idx="4">
                  <c:v>92.2</c:v>
                </c:pt>
                <c:pt idx="5">
                  <c:v>92.2</c:v>
                </c:pt>
                <c:pt idx="6">
                  <c:v>92.2</c:v>
                </c:pt>
                <c:pt idx="7">
                  <c:v>92.2</c:v>
                </c:pt>
                <c:pt idx="8">
                  <c:v>92.2</c:v>
                </c:pt>
                <c:pt idx="9">
                  <c:v>92.2</c:v>
                </c:pt>
                <c:pt idx="10">
                  <c:v>92.2</c:v>
                </c:pt>
                <c:pt idx="11">
                  <c:v>92.2</c:v>
                </c:pt>
                <c:pt idx="12">
                  <c:v>92.2</c:v>
                </c:pt>
                <c:pt idx="13">
                  <c:v>92.2</c:v>
                </c:pt>
                <c:pt idx="14">
                  <c:v>92.2</c:v>
                </c:pt>
                <c:pt idx="15">
                  <c:v>92.2</c:v>
                </c:pt>
              </c:numCache>
            </c:numRef>
          </c:val>
          <c:smooth val="0"/>
        </c:ser>
        <c:dLbls>
          <c:showLegendKey val="0"/>
          <c:showVal val="0"/>
          <c:showCatName val="0"/>
          <c:showSerName val="0"/>
          <c:showPercent val="0"/>
          <c:showBubbleSize val="0"/>
        </c:dLbls>
        <c:smooth val="0"/>
        <c:axId val="387459488"/>
        <c:axId val="387464192"/>
      </c:lineChart>
      <c:catAx>
        <c:axId val="38745948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7464192"/>
        <c:crosses val="autoZero"/>
        <c:auto val="1"/>
        <c:lblAlgn val="ctr"/>
        <c:lblOffset val="100"/>
        <c:noMultiLvlLbl val="0"/>
      </c:catAx>
      <c:valAx>
        <c:axId val="387464192"/>
        <c:scaling>
          <c:orientation val="minMax"/>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75542573311"/>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7459488"/>
        <c:crosses val="autoZero"/>
        <c:crossBetween val="between"/>
        <c:majorUnit val="20"/>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2586539890061"/>
          <c:y val="2.466316710411201E-2"/>
          <c:w val="0.86044391620863026"/>
          <c:h val="0.78423319990027518"/>
        </c:manualLayout>
      </c:layout>
      <c:lineChart>
        <c:grouping val="standard"/>
        <c:varyColors val="0"/>
        <c:ser>
          <c:idx val="0"/>
          <c:order val="0"/>
          <c:spPr>
            <a:ln w="31750">
              <a:solidFill>
                <a:srgbClr val="FF0000"/>
              </a:solidFill>
            </a:ln>
          </c:spPr>
          <c:marker>
            <c:symbol val="none"/>
          </c:marker>
          <c:cat>
            <c:strRef>
              <c:f>'Tables 13 &amp; 13a'!$A$36:$A$47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2015 - 2019</c:v>
                </c:pt>
              </c:strCache>
            </c:strRef>
          </c:cat>
          <c:val>
            <c:numRef>
              <c:f>'Tables 13 &amp; 13a'!$C$36:$C$47</c:f>
              <c:numCache>
                <c:formatCode>0</c:formatCode>
                <c:ptCount val="12"/>
                <c:pt idx="0">
                  <c:v>92.2</c:v>
                </c:pt>
                <c:pt idx="1">
                  <c:v>86.8</c:v>
                </c:pt>
                <c:pt idx="2">
                  <c:v>77.400000000000006</c:v>
                </c:pt>
                <c:pt idx="3">
                  <c:v>65.400000000000006</c:v>
                </c:pt>
                <c:pt idx="4">
                  <c:v>54.6</c:v>
                </c:pt>
                <c:pt idx="5">
                  <c:v>47</c:v>
                </c:pt>
                <c:pt idx="6">
                  <c:v>41.2</c:v>
                </c:pt>
                <c:pt idx="7">
                  <c:v>41</c:v>
                </c:pt>
                <c:pt idx="8">
                  <c:v>42.8</c:v>
                </c:pt>
                <c:pt idx="9">
                  <c:v>44</c:v>
                </c:pt>
                <c:pt idx="10">
                  <c:v>44</c:v>
                </c:pt>
                <c:pt idx="11">
                  <c:v>39.799999999999997</c:v>
                </c:pt>
              </c:numCache>
            </c:numRef>
          </c:val>
          <c:smooth val="0"/>
        </c:ser>
        <c:ser>
          <c:idx val="1"/>
          <c:order val="1"/>
          <c:spPr>
            <a:ln w="31750">
              <a:solidFill>
                <a:srgbClr val="0070C0"/>
              </a:solidFill>
              <a:prstDash val="sysDash"/>
            </a:ln>
          </c:spPr>
          <c:marker>
            <c:symbol val="none"/>
          </c:marker>
          <c:cat>
            <c:strRef>
              <c:f>'Tables 13 &amp; 13a'!$A$36:$A$47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2015 - 2019</c:v>
                </c:pt>
              </c:strCache>
            </c:strRef>
          </c:cat>
          <c:val>
            <c:numRef>
              <c:f>'Tables 13 &amp; 13a'!$D$36:$D$47</c:f>
              <c:numCache>
                <c:formatCode>0</c:formatCode>
                <c:ptCount val="12"/>
                <c:pt idx="0">
                  <c:v>92.2</c:v>
                </c:pt>
                <c:pt idx="1">
                  <c:v>92.2</c:v>
                </c:pt>
                <c:pt idx="2">
                  <c:v>92.2</c:v>
                </c:pt>
                <c:pt idx="3">
                  <c:v>92.2</c:v>
                </c:pt>
                <c:pt idx="4">
                  <c:v>92.2</c:v>
                </c:pt>
                <c:pt idx="5">
                  <c:v>92.2</c:v>
                </c:pt>
                <c:pt idx="6">
                  <c:v>92.2</c:v>
                </c:pt>
                <c:pt idx="7">
                  <c:v>92.2</c:v>
                </c:pt>
                <c:pt idx="8">
                  <c:v>92.2</c:v>
                </c:pt>
                <c:pt idx="9">
                  <c:v>92.2</c:v>
                </c:pt>
                <c:pt idx="10">
                  <c:v>92.2</c:v>
                </c:pt>
                <c:pt idx="11">
                  <c:v>92.2</c:v>
                </c:pt>
              </c:numCache>
            </c:numRef>
          </c:val>
          <c:smooth val="0"/>
        </c:ser>
        <c:dLbls>
          <c:showLegendKey val="0"/>
          <c:showVal val="0"/>
          <c:showCatName val="0"/>
          <c:showSerName val="0"/>
          <c:showPercent val="0"/>
          <c:showBubbleSize val="0"/>
        </c:dLbls>
        <c:smooth val="0"/>
        <c:axId val="387464976"/>
        <c:axId val="387461448"/>
      </c:lineChart>
      <c:catAx>
        <c:axId val="38746497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7461448"/>
        <c:crosses val="autoZero"/>
        <c:auto val="1"/>
        <c:lblAlgn val="ctr"/>
        <c:lblOffset val="100"/>
        <c:noMultiLvlLbl val="0"/>
      </c:catAx>
      <c:valAx>
        <c:axId val="387461448"/>
        <c:scaling>
          <c:orientation val="minMax"/>
          <c:max val="12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2.062807838458758E-4"/>
              <c:y val="0.386601836060815"/>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7464976"/>
        <c:crosses val="autoZero"/>
        <c:crossBetween val="between"/>
        <c:majorUnit val="20"/>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705541524312"/>
          <c:y val="2.9482861671994012E-2"/>
          <c:w val="0.89063259545387063"/>
          <c:h val="0.77784335126426063"/>
        </c:manualLayout>
      </c:layout>
      <c:lineChart>
        <c:grouping val="standard"/>
        <c:varyColors val="0"/>
        <c:ser>
          <c:idx val="1"/>
          <c:order val="0"/>
          <c:tx>
            <c:strRef>
              <c:f>'Tables 14 &amp; 14a'!$C$7</c:f>
              <c:strCache>
                <c:ptCount val="1"/>
                <c:pt idx="0">
                  <c:v>Fatalities (Children)1</c:v>
                </c:pt>
              </c:strCache>
            </c:strRef>
          </c:tx>
          <c:spPr>
            <a:ln w="31750">
              <a:solidFill>
                <a:srgbClr val="FF0000"/>
              </a:solidFill>
            </a:ln>
          </c:spPr>
          <c:marker>
            <c:symbol val="none"/>
          </c:marker>
          <c:cat>
            <c:numRef>
              <c:f>'Tables 14 &amp; 14a'!$B$8:$B$23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14 &amp; 14a'!$C$8:$C$23</c:f>
              <c:numCache>
                <c:formatCode>General</c:formatCode>
                <c:ptCount val="16"/>
                <c:pt idx="0">
                  <c:v>4</c:v>
                </c:pt>
                <c:pt idx="1">
                  <c:v>8</c:v>
                </c:pt>
                <c:pt idx="2">
                  <c:v>6</c:v>
                </c:pt>
                <c:pt idx="3">
                  <c:v>2</c:v>
                </c:pt>
                <c:pt idx="4">
                  <c:v>6</c:v>
                </c:pt>
                <c:pt idx="5">
                  <c:v>2</c:v>
                </c:pt>
                <c:pt idx="6">
                  <c:v>2</c:v>
                </c:pt>
                <c:pt idx="7">
                  <c:v>1</c:v>
                </c:pt>
                <c:pt idx="8">
                  <c:v>3</c:v>
                </c:pt>
                <c:pt idx="9">
                  <c:v>2</c:v>
                </c:pt>
                <c:pt idx="10">
                  <c:v>2</c:v>
                </c:pt>
                <c:pt idx="11">
                  <c:v>4</c:v>
                </c:pt>
                <c:pt idx="12">
                  <c:v>1</c:v>
                </c:pt>
                <c:pt idx="13">
                  <c:v>2</c:v>
                </c:pt>
                <c:pt idx="14">
                  <c:v>2</c:v>
                </c:pt>
                <c:pt idx="15">
                  <c:v>1</c:v>
                </c:pt>
              </c:numCache>
            </c:numRef>
          </c:val>
          <c:smooth val="0"/>
        </c:ser>
        <c:ser>
          <c:idx val="2"/>
          <c:order val="1"/>
          <c:spPr>
            <a:ln w="31750">
              <a:solidFill>
                <a:srgbClr val="0070C0"/>
              </a:solidFill>
              <a:prstDash val="sysDash"/>
            </a:ln>
          </c:spPr>
          <c:marker>
            <c:symbol val="none"/>
          </c:marker>
          <c:cat>
            <c:numRef>
              <c:f>'Tables 14 &amp; 14a'!$B$8:$B$23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14 &amp; 14a'!$D$8:$D$23</c:f>
              <c:numCache>
                <c:formatCode>0</c:formatCode>
                <c:ptCount val="16"/>
                <c:pt idx="0">
                  <c:v>5.2</c:v>
                </c:pt>
                <c:pt idx="1">
                  <c:v>5.2</c:v>
                </c:pt>
                <c:pt idx="2">
                  <c:v>5.2</c:v>
                </c:pt>
                <c:pt idx="3">
                  <c:v>5.2</c:v>
                </c:pt>
                <c:pt idx="4">
                  <c:v>5.2</c:v>
                </c:pt>
                <c:pt idx="5">
                  <c:v>5.2</c:v>
                </c:pt>
                <c:pt idx="6">
                  <c:v>5.2</c:v>
                </c:pt>
                <c:pt idx="7">
                  <c:v>5.2</c:v>
                </c:pt>
                <c:pt idx="8">
                  <c:v>5.2</c:v>
                </c:pt>
                <c:pt idx="9">
                  <c:v>5.2</c:v>
                </c:pt>
                <c:pt idx="10">
                  <c:v>5.2</c:v>
                </c:pt>
                <c:pt idx="11">
                  <c:v>5.2</c:v>
                </c:pt>
                <c:pt idx="12">
                  <c:v>5.2</c:v>
                </c:pt>
                <c:pt idx="13">
                  <c:v>5.2</c:v>
                </c:pt>
                <c:pt idx="14">
                  <c:v>5.2</c:v>
                </c:pt>
                <c:pt idx="15">
                  <c:v>5.2</c:v>
                </c:pt>
              </c:numCache>
            </c:numRef>
          </c:val>
          <c:smooth val="0"/>
        </c:ser>
        <c:dLbls>
          <c:showLegendKey val="0"/>
          <c:showVal val="0"/>
          <c:showCatName val="0"/>
          <c:showSerName val="0"/>
          <c:showPercent val="0"/>
          <c:showBubbleSize val="0"/>
        </c:dLbls>
        <c:smooth val="0"/>
        <c:axId val="387465760"/>
        <c:axId val="387466152"/>
      </c:lineChart>
      <c:catAx>
        <c:axId val="38746576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manualLayout>
              <c:xMode val="edge"/>
              <c:yMode val="edge"/>
              <c:x val="0.49073461100381338"/>
              <c:y val="0.90495402798576552"/>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7466152"/>
        <c:crosses val="autoZero"/>
        <c:auto val="1"/>
        <c:lblAlgn val="ctr"/>
        <c:lblOffset val="100"/>
        <c:noMultiLvlLbl val="0"/>
      </c:catAx>
      <c:valAx>
        <c:axId val="387466152"/>
        <c:scaling>
          <c:orientation val="minMax"/>
          <c:max val="1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61344862581"/>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7465760"/>
        <c:crosses val="autoZero"/>
        <c:crossBetween val="between"/>
        <c:majorUnit val="2"/>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48962511761502"/>
          <c:y val="4.0198472381963495E-2"/>
          <c:w val="0.88971004469035952"/>
          <c:h val="0.76342724920108362"/>
        </c:manualLayout>
      </c:layout>
      <c:lineChart>
        <c:grouping val="standard"/>
        <c:varyColors val="0"/>
        <c:ser>
          <c:idx val="1"/>
          <c:order val="0"/>
          <c:spPr>
            <a:ln w="31750">
              <a:solidFill>
                <a:srgbClr val="FF0000"/>
              </a:solidFill>
            </a:ln>
          </c:spPr>
          <c:marker>
            <c:symbol val="none"/>
          </c:marker>
          <c:cat>
            <c:strRef>
              <c:f>'Tables 14 &amp; 14a'!$A$36:$A$47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14 &amp; 14a'!$C$36:$C$47</c:f>
              <c:numCache>
                <c:formatCode>0</c:formatCode>
                <c:ptCount val="12"/>
                <c:pt idx="0">
                  <c:v>5.2</c:v>
                </c:pt>
                <c:pt idx="1">
                  <c:v>4.8</c:v>
                </c:pt>
                <c:pt idx="2">
                  <c:v>3.6</c:v>
                </c:pt>
                <c:pt idx="3">
                  <c:v>2.6</c:v>
                </c:pt>
                <c:pt idx="4">
                  <c:v>2.8</c:v>
                </c:pt>
                <c:pt idx="5">
                  <c:v>2</c:v>
                </c:pt>
                <c:pt idx="6">
                  <c:v>2</c:v>
                </c:pt>
                <c:pt idx="7">
                  <c:v>2.4</c:v>
                </c:pt>
                <c:pt idx="8">
                  <c:v>2.4</c:v>
                </c:pt>
                <c:pt idx="9">
                  <c:v>2.2000000000000002</c:v>
                </c:pt>
                <c:pt idx="10">
                  <c:v>2.2000000000000002</c:v>
                </c:pt>
                <c:pt idx="11">
                  <c:v>2</c:v>
                </c:pt>
              </c:numCache>
            </c:numRef>
          </c:val>
          <c:smooth val="0"/>
        </c:ser>
        <c:ser>
          <c:idx val="2"/>
          <c:order val="1"/>
          <c:spPr>
            <a:ln w="31750">
              <a:solidFill>
                <a:srgbClr val="0070C0"/>
              </a:solidFill>
              <a:prstDash val="sysDash"/>
            </a:ln>
          </c:spPr>
          <c:marker>
            <c:symbol val="none"/>
          </c:marker>
          <c:cat>
            <c:strRef>
              <c:f>'Tables 14 &amp; 14a'!$A$36:$A$47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14 &amp; 14a'!$D$36:$D$47</c:f>
              <c:numCache>
                <c:formatCode>0</c:formatCode>
                <c:ptCount val="12"/>
                <c:pt idx="0">
                  <c:v>5.2</c:v>
                </c:pt>
                <c:pt idx="1">
                  <c:v>5.2</c:v>
                </c:pt>
                <c:pt idx="2">
                  <c:v>5.2</c:v>
                </c:pt>
                <c:pt idx="3">
                  <c:v>5.2</c:v>
                </c:pt>
                <c:pt idx="4">
                  <c:v>5.2</c:v>
                </c:pt>
                <c:pt idx="5">
                  <c:v>5.2</c:v>
                </c:pt>
                <c:pt idx="6">
                  <c:v>5.2</c:v>
                </c:pt>
                <c:pt idx="7">
                  <c:v>5.2</c:v>
                </c:pt>
                <c:pt idx="8">
                  <c:v>5.2</c:v>
                </c:pt>
                <c:pt idx="9">
                  <c:v>5.2</c:v>
                </c:pt>
                <c:pt idx="10">
                  <c:v>5.2</c:v>
                </c:pt>
                <c:pt idx="11">
                  <c:v>5.2</c:v>
                </c:pt>
              </c:numCache>
            </c:numRef>
          </c:val>
          <c:smooth val="0"/>
        </c:ser>
        <c:dLbls>
          <c:showLegendKey val="0"/>
          <c:showVal val="0"/>
          <c:showCatName val="0"/>
          <c:showSerName val="0"/>
          <c:showPercent val="0"/>
          <c:showBubbleSize val="0"/>
        </c:dLbls>
        <c:smooth val="0"/>
        <c:axId val="387461840"/>
        <c:axId val="387463016"/>
      </c:lineChart>
      <c:catAx>
        <c:axId val="38746184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7463016"/>
        <c:crosses val="autoZero"/>
        <c:auto val="1"/>
        <c:lblAlgn val="ctr"/>
        <c:lblOffset val="100"/>
        <c:noMultiLvlLbl val="0"/>
      </c:catAx>
      <c:valAx>
        <c:axId val="387463016"/>
        <c:scaling>
          <c:orientation val="minMax"/>
          <c:max val="1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80408486178"/>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7461840"/>
        <c:crosses val="autoZero"/>
        <c:crossBetween val="between"/>
        <c:majorUnit val="2"/>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57230291890637"/>
          <c:y val="4.7108296245578114E-2"/>
          <c:w val="0.86276170394528284"/>
          <c:h val="0.78703782951044166"/>
        </c:manualLayout>
      </c:layout>
      <c:lineChart>
        <c:grouping val="standard"/>
        <c:varyColors val="0"/>
        <c:ser>
          <c:idx val="1"/>
          <c:order val="0"/>
          <c:tx>
            <c:strRef>
              <c:f>'Tables 15 &amp; 15a'!$C$7</c:f>
              <c:strCache>
                <c:ptCount val="1"/>
                <c:pt idx="0">
                  <c:v>Fatalities 1</c:v>
                </c:pt>
              </c:strCache>
            </c:strRef>
          </c:tx>
          <c:spPr>
            <a:ln w="31750">
              <a:solidFill>
                <a:srgbClr val="FF0000"/>
              </a:solidFill>
            </a:ln>
          </c:spPr>
          <c:marker>
            <c:symbol val="none"/>
          </c:marker>
          <c:cat>
            <c:numRef>
              <c:f>'Tables 15 &amp; 15a'!$B$8:$B$23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formatCode="0">
                  <c:v>2019</c:v>
                </c:pt>
              </c:numCache>
            </c:numRef>
          </c:cat>
          <c:val>
            <c:numRef>
              <c:f>'Tables 15 &amp; 15a'!$C$8:$C$23</c:f>
              <c:numCache>
                <c:formatCode>General</c:formatCode>
                <c:ptCount val="16"/>
                <c:pt idx="0">
                  <c:v>37</c:v>
                </c:pt>
                <c:pt idx="1">
                  <c:v>32</c:v>
                </c:pt>
                <c:pt idx="2">
                  <c:v>24</c:v>
                </c:pt>
                <c:pt idx="3">
                  <c:v>23</c:v>
                </c:pt>
                <c:pt idx="4">
                  <c:v>23</c:v>
                </c:pt>
                <c:pt idx="5">
                  <c:v>33</c:v>
                </c:pt>
                <c:pt idx="6">
                  <c:v>13</c:v>
                </c:pt>
                <c:pt idx="7">
                  <c:v>19</c:v>
                </c:pt>
                <c:pt idx="8">
                  <c:v>10</c:v>
                </c:pt>
                <c:pt idx="9">
                  <c:v>14</c:v>
                </c:pt>
                <c:pt idx="10">
                  <c:v>22</c:v>
                </c:pt>
                <c:pt idx="11">
                  <c:v>15</c:v>
                </c:pt>
                <c:pt idx="12">
                  <c:v>23</c:v>
                </c:pt>
                <c:pt idx="13">
                  <c:v>13</c:v>
                </c:pt>
                <c:pt idx="14">
                  <c:v>14</c:v>
                </c:pt>
                <c:pt idx="15">
                  <c:v>12</c:v>
                </c:pt>
              </c:numCache>
            </c:numRef>
          </c:val>
          <c:smooth val="0"/>
        </c:ser>
        <c:ser>
          <c:idx val="2"/>
          <c:order val="1"/>
          <c:tx>
            <c:strRef>
              <c:f>'Tables 15 &amp; 15a'!$D$7</c:f>
              <c:strCache>
                <c:ptCount val="1"/>
                <c:pt idx="0">
                  <c:v>2004-2008 Baseline</c:v>
                </c:pt>
              </c:strCache>
            </c:strRef>
          </c:tx>
          <c:spPr>
            <a:ln w="31750">
              <a:solidFill>
                <a:srgbClr val="0070C0"/>
              </a:solidFill>
              <a:prstDash val="sysDash"/>
            </a:ln>
          </c:spPr>
          <c:marker>
            <c:symbol val="none"/>
          </c:marker>
          <c:cat>
            <c:numRef>
              <c:f>'Tables 15 &amp; 15a'!$B$8:$B$23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formatCode="0">
                  <c:v>2019</c:v>
                </c:pt>
              </c:numCache>
            </c:numRef>
          </c:cat>
          <c:val>
            <c:numRef>
              <c:f>'Tables 15 &amp; 15a'!$D$8:$D$23</c:f>
              <c:numCache>
                <c:formatCode>0</c:formatCode>
                <c:ptCount val="16"/>
                <c:pt idx="0">
                  <c:v>27.8</c:v>
                </c:pt>
                <c:pt idx="1">
                  <c:v>27.8</c:v>
                </c:pt>
                <c:pt idx="2">
                  <c:v>27.8</c:v>
                </c:pt>
                <c:pt idx="3">
                  <c:v>27.8</c:v>
                </c:pt>
                <c:pt idx="4">
                  <c:v>27.8</c:v>
                </c:pt>
                <c:pt idx="5">
                  <c:v>27.8</c:v>
                </c:pt>
                <c:pt idx="6">
                  <c:v>27.8</c:v>
                </c:pt>
                <c:pt idx="7">
                  <c:v>27.8</c:v>
                </c:pt>
                <c:pt idx="8">
                  <c:v>27.8</c:v>
                </c:pt>
                <c:pt idx="9">
                  <c:v>27.8</c:v>
                </c:pt>
                <c:pt idx="10">
                  <c:v>27.8</c:v>
                </c:pt>
                <c:pt idx="11">
                  <c:v>27.8</c:v>
                </c:pt>
                <c:pt idx="12">
                  <c:v>27.8</c:v>
                </c:pt>
                <c:pt idx="13">
                  <c:v>27.8</c:v>
                </c:pt>
                <c:pt idx="14">
                  <c:v>27.8</c:v>
                </c:pt>
                <c:pt idx="15">
                  <c:v>27.8</c:v>
                </c:pt>
              </c:numCache>
            </c:numRef>
          </c:val>
          <c:smooth val="0"/>
        </c:ser>
        <c:dLbls>
          <c:showLegendKey val="0"/>
          <c:showVal val="0"/>
          <c:showCatName val="0"/>
          <c:showSerName val="0"/>
          <c:showPercent val="0"/>
          <c:showBubbleSize val="0"/>
        </c:dLbls>
        <c:smooth val="0"/>
        <c:axId val="388745432"/>
        <c:axId val="388745040"/>
      </c:lineChart>
      <c:catAx>
        <c:axId val="38874543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8745040"/>
        <c:crosses val="autoZero"/>
        <c:auto val="1"/>
        <c:lblAlgn val="ctr"/>
        <c:lblOffset val="100"/>
        <c:noMultiLvlLbl val="0"/>
      </c:catAx>
      <c:valAx>
        <c:axId val="388745040"/>
        <c:scaling>
          <c:orientation val="minMax"/>
          <c:max val="4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62044961782"/>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8745432"/>
        <c:crosses val="autoZero"/>
        <c:crossBetween val="between"/>
        <c:majorUnit val="5"/>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07770765647"/>
          <c:y val="3.4720269724646272E-2"/>
          <c:w val="0.85327874015748062"/>
          <c:h val="0.78261523950955891"/>
        </c:manualLayout>
      </c:layout>
      <c:lineChart>
        <c:grouping val="standard"/>
        <c:varyColors val="0"/>
        <c:ser>
          <c:idx val="0"/>
          <c:order val="0"/>
          <c:tx>
            <c:strRef>
              <c:f>'Table 2'!$F$36</c:f>
              <c:strCache>
                <c:ptCount val="1"/>
                <c:pt idx="0">
                  <c:v>2020  Target (Fatalities)</c:v>
                </c:pt>
              </c:strCache>
            </c:strRef>
          </c:tx>
          <c:spPr>
            <a:ln w="31750">
              <a:solidFill>
                <a:srgbClr val="00B050"/>
              </a:solidFill>
            </a:ln>
          </c:spPr>
          <c:marker>
            <c:symbol val="none"/>
          </c:marker>
          <c:cat>
            <c:strRef>
              <c:f>'Table 2'!$A$37:$A$48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 2'!$F$37:$F$48</c:f>
              <c:numCache>
                <c:formatCode>0</c:formatCode>
                <c:ptCount val="12"/>
                <c:pt idx="0">
                  <c:v>611</c:v>
                </c:pt>
                <c:pt idx="1">
                  <c:v>611</c:v>
                </c:pt>
                <c:pt idx="2">
                  <c:v>611</c:v>
                </c:pt>
                <c:pt idx="3">
                  <c:v>611</c:v>
                </c:pt>
                <c:pt idx="4">
                  <c:v>611</c:v>
                </c:pt>
                <c:pt idx="5">
                  <c:v>611</c:v>
                </c:pt>
                <c:pt idx="6">
                  <c:v>611</c:v>
                </c:pt>
                <c:pt idx="7">
                  <c:v>611</c:v>
                </c:pt>
                <c:pt idx="8">
                  <c:v>611</c:v>
                </c:pt>
                <c:pt idx="9">
                  <c:v>611</c:v>
                </c:pt>
                <c:pt idx="10">
                  <c:v>611</c:v>
                </c:pt>
                <c:pt idx="11">
                  <c:v>611</c:v>
                </c:pt>
              </c:numCache>
            </c:numRef>
          </c:val>
          <c:smooth val="0"/>
        </c:ser>
        <c:ser>
          <c:idx val="2"/>
          <c:order val="1"/>
          <c:tx>
            <c:strRef>
              <c:f>'Table 2'!$E$36</c:f>
              <c:strCache>
                <c:ptCount val="1"/>
                <c:pt idx="0">
                  <c:v>2004-2008 Baseline (Fatalities)</c:v>
                </c:pt>
              </c:strCache>
            </c:strRef>
          </c:tx>
          <c:spPr>
            <a:ln w="31750">
              <a:solidFill>
                <a:srgbClr val="0070C0"/>
              </a:solidFill>
              <a:prstDash val="sysDash"/>
            </a:ln>
          </c:spPr>
          <c:marker>
            <c:symbol val="none"/>
          </c:marker>
          <c:cat>
            <c:strRef>
              <c:f>'Table 2'!$A$37:$A$48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 2'!$E$37:$E$48</c:f>
              <c:numCache>
                <c:formatCode>0</c:formatCode>
                <c:ptCount val="12"/>
                <c:pt idx="0">
                  <c:v>1110.8</c:v>
                </c:pt>
                <c:pt idx="1">
                  <c:v>1110.8</c:v>
                </c:pt>
                <c:pt idx="2">
                  <c:v>1110.8</c:v>
                </c:pt>
                <c:pt idx="3">
                  <c:v>1110.8</c:v>
                </c:pt>
                <c:pt idx="4">
                  <c:v>1110.8</c:v>
                </c:pt>
                <c:pt idx="5">
                  <c:v>1110.8</c:v>
                </c:pt>
                <c:pt idx="6">
                  <c:v>1110.8</c:v>
                </c:pt>
                <c:pt idx="7">
                  <c:v>1110.8</c:v>
                </c:pt>
                <c:pt idx="8">
                  <c:v>1110.8</c:v>
                </c:pt>
                <c:pt idx="9">
                  <c:v>1110.8</c:v>
                </c:pt>
                <c:pt idx="10">
                  <c:v>1110.8</c:v>
                </c:pt>
                <c:pt idx="11">
                  <c:v>1110.8</c:v>
                </c:pt>
              </c:numCache>
            </c:numRef>
          </c:val>
          <c:smooth val="0"/>
        </c:ser>
        <c:ser>
          <c:idx val="1"/>
          <c:order val="2"/>
          <c:tx>
            <c:strRef>
              <c:f>'Table 2'!$C$36</c:f>
              <c:strCache>
                <c:ptCount val="1"/>
              </c:strCache>
            </c:strRef>
          </c:tx>
          <c:spPr>
            <a:ln w="31750">
              <a:solidFill>
                <a:srgbClr val="FF0000"/>
              </a:solidFill>
            </a:ln>
          </c:spPr>
          <c:marker>
            <c:symbol val="none"/>
          </c:marker>
          <c:cat>
            <c:strRef>
              <c:f>'Table 2'!$A$37:$A$48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 2'!$C$37:$C$48</c:f>
              <c:numCache>
                <c:formatCode>#,##0</c:formatCode>
                <c:ptCount val="12"/>
                <c:pt idx="0">
                  <c:v>1110.8</c:v>
                </c:pt>
                <c:pt idx="1">
                  <c:v>1081.2</c:v>
                </c:pt>
                <c:pt idx="2">
                  <c:v>1045</c:v>
                </c:pt>
                <c:pt idx="3">
                  <c:v>967.8</c:v>
                </c:pt>
                <c:pt idx="4">
                  <c:v>907.4</c:v>
                </c:pt>
                <c:pt idx="5">
                  <c:v>853.4</c:v>
                </c:pt>
                <c:pt idx="6">
                  <c:v>788.4</c:v>
                </c:pt>
                <c:pt idx="7">
                  <c:v>752.2</c:v>
                </c:pt>
                <c:pt idx="8">
                  <c:v>752.8</c:v>
                </c:pt>
                <c:pt idx="9">
                  <c:v>749.4</c:v>
                </c:pt>
                <c:pt idx="10">
                  <c:v>751.4</c:v>
                </c:pt>
                <c:pt idx="11">
                  <c:v>764.2</c:v>
                </c:pt>
              </c:numCache>
            </c:numRef>
          </c:val>
          <c:smooth val="0"/>
        </c:ser>
        <c:dLbls>
          <c:showLegendKey val="0"/>
          <c:showVal val="0"/>
          <c:showCatName val="0"/>
          <c:showSerName val="0"/>
          <c:showPercent val="0"/>
          <c:showBubbleSize val="0"/>
        </c:dLbls>
        <c:smooth val="0"/>
        <c:axId val="381905040"/>
        <c:axId val="381911312"/>
      </c:lineChart>
      <c:catAx>
        <c:axId val="38190504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1911312"/>
        <c:crosses val="autoZero"/>
        <c:auto val="1"/>
        <c:lblAlgn val="ctr"/>
        <c:lblOffset val="100"/>
        <c:noMultiLvlLbl val="0"/>
      </c:catAx>
      <c:valAx>
        <c:axId val="381911312"/>
        <c:scaling>
          <c:orientation val="minMax"/>
          <c:max val="140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3.3728691979525278E-3"/>
              <c:y val="0.37578314173429661"/>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1905040"/>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544422806422"/>
          <c:y val="5.4565835520559887E-2"/>
          <c:w val="0.86858185311530778"/>
          <c:h val="0.76886948052969983"/>
        </c:manualLayout>
      </c:layout>
      <c:lineChart>
        <c:grouping val="standard"/>
        <c:varyColors val="0"/>
        <c:ser>
          <c:idx val="1"/>
          <c:order val="0"/>
          <c:spPr>
            <a:ln w="31750">
              <a:solidFill>
                <a:srgbClr val="FF0000"/>
              </a:solidFill>
            </a:ln>
          </c:spPr>
          <c:marker>
            <c:symbol val="none"/>
          </c:marker>
          <c:cat>
            <c:strRef>
              <c:f>'Tables 15 &amp; 15a'!$A$36:$A$47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15 &amp; 15a'!$C$36:$C$47</c:f>
              <c:numCache>
                <c:formatCode>0</c:formatCode>
                <c:ptCount val="12"/>
                <c:pt idx="0">
                  <c:v>27.8</c:v>
                </c:pt>
                <c:pt idx="1">
                  <c:v>27</c:v>
                </c:pt>
                <c:pt idx="2">
                  <c:v>23.2</c:v>
                </c:pt>
                <c:pt idx="3">
                  <c:v>22.2</c:v>
                </c:pt>
                <c:pt idx="4">
                  <c:v>19.600000000000001</c:v>
                </c:pt>
                <c:pt idx="5">
                  <c:v>17.8</c:v>
                </c:pt>
                <c:pt idx="6">
                  <c:v>15.6</c:v>
                </c:pt>
                <c:pt idx="7">
                  <c:v>16</c:v>
                </c:pt>
                <c:pt idx="8">
                  <c:v>16.8</c:v>
                </c:pt>
                <c:pt idx="9">
                  <c:v>17.399999999999999</c:v>
                </c:pt>
                <c:pt idx="10">
                  <c:v>17.399999999999999</c:v>
                </c:pt>
                <c:pt idx="11">
                  <c:v>15.4</c:v>
                </c:pt>
              </c:numCache>
            </c:numRef>
          </c:val>
          <c:smooth val="0"/>
        </c:ser>
        <c:ser>
          <c:idx val="2"/>
          <c:order val="1"/>
          <c:spPr>
            <a:ln w="31750">
              <a:solidFill>
                <a:srgbClr val="0070C0"/>
              </a:solidFill>
              <a:prstDash val="sysDash"/>
            </a:ln>
          </c:spPr>
          <c:marker>
            <c:symbol val="none"/>
          </c:marker>
          <c:cat>
            <c:strRef>
              <c:f>'Tables 15 &amp; 15a'!$A$36:$A$47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15 &amp; 15a'!$D$36:$D$47</c:f>
              <c:numCache>
                <c:formatCode>0</c:formatCode>
                <c:ptCount val="12"/>
                <c:pt idx="0">
                  <c:v>27.8</c:v>
                </c:pt>
                <c:pt idx="1">
                  <c:v>27.8</c:v>
                </c:pt>
                <c:pt idx="2">
                  <c:v>27.8</c:v>
                </c:pt>
                <c:pt idx="3">
                  <c:v>27.8</c:v>
                </c:pt>
                <c:pt idx="4">
                  <c:v>27.8</c:v>
                </c:pt>
                <c:pt idx="5">
                  <c:v>27.8</c:v>
                </c:pt>
                <c:pt idx="6">
                  <c:v>27.8</c:v>
                </c:pt>
                <c:pt idx="7">
                  <c:v>27.8</c:v>
                </c:pt>
                <c:pt idx="8">
                  <c:v>27.8</c:v>
                </c:pt>
                <c:pt idx="9">
                  <c:v>27.8</c:v>
                </c:pt>
                <c:pt idx="10">
                  <c:v>27.8</c:v>
                </c:pt>
                <c:pt idx="11">
                  <c:v>27.8</c:v>
                </c:pt>
              </c:numCache>
            </c:numRef>
          </c:val>
          <c:smooth val="0"/>
        </c:ser>
        <c:dLbls>
          <c:showLegendKey val="0"/>
          <c:showVal val="0"/>
          <c:showCatName val="0"/>
          <c:showSerName val="0"/>
          <c:showPercent val="0"/>
          <c:showBubbleSize val="0"/>
        </c:dLbls>
        <c:smooth val="0"/>
        <c:axId val="388743864"/>
        <c:axId val="388747000"/>
      </c:lineChart>
      <c:catAx>
        <c:axId val="388743864"/>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8747000"/>
        <c:crosses val="autoZero"/>
        <c:auto val="1"/>
        <c:lblAlgn val="ctr"/>
        <c:lblOffset val="100"/>
        <c:noMultiLvlLbl val="0"/>
      </c:catAx>
      <c:valAx>
        <c:axId val="388747000"/>
        <c:scaling>
          <c:orientation val="minMax"/>
          <c:max val="4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59667541588"/>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8743864"/>
        <c:crosses val="autoZero"/>
        <c:crossBetween val="between"/>
        <c:majorUnit val="5"/>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82711830832466"/>
          <c:y val="3.5644051342897193E-2"/>
          <c:w val="0.86547536274946768"/>
          <c:h val="0.7946704059252867"/>
        </c:manualLayout>
      </c:layout>
      <c:lineChart>
        <c:grouping val="standard"/>
        <c:varyColors val="0"/>
        <c:ser>
          <c:idx val="0"/>
          <c:order val="0"/>
          <c:tx>
            <c:strRef>
              <c:f>'Tables 16 &amp; 16a'!$C$7</c:f>
              <c:strCache>
                <c:ptCount val="1"/>
                <c:pt idx="0">
                  <c:v>Fatalities
(No Seatbelt)1**</c:v>
                </c:pt>
              </c:strCache>
            </c:strRef>
          </c:tx>
          <c:spPr>
            <a:ln w="31750">
              <a:solidFill>
                <a:srgbClr val="FF0000"/>
              </a:solidFill>
            </a:ln>
          </c:spPr>
          <c:marker>
            <c:symbol val="none"/>
          </c:marker>
          <c:cat>
            <c:numRef>
              <c:f>'Tables 16 &amp; 16a'!$B$8:$B$23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16 &amp; 16a'!$C$8:$C$23</c:f>
              <c:numCache>
                <c:formatCode>General</c:formatCode>
                <c:ptCount val="16"/>
                <c:pt idx="0">
                  <c:v>30</c:v>
                </c:pt>
                <c:pt idx="1">
                  <c:v>24</c:v>
                </c:pt>
                <c:pt idx="2">
                  <c:v>25</c:v>
                </c:pt>
                <c:pt idx="3">
                  <c:v>20</c:v>
                </c:pt>
                <c:pt idx="4">
                  <c:v>24</c:v>
                </c:pt>
                <c:pt idx="5">
                  <c:v>20</c:v>
                </c:pt>
                <c:pt idx="6">
                  <c:v>5</c:v>
                </c:pt>
                <c:pt idx="7">
                  <c:v>3</c:v>
                </c:pt>
                <c:pt idx="8">
                  <c:v>7</c:v>
                </c:pt>
                <c:pt idx="9">
                  <c:v>11</c:v>
                </c:pt>
                <c:pt idx="10">
                  <c:v>8</c:v>
                </c:pt>
                <c:pt idx="11">
                  <c:v>5</c:v>
                </c:pt>
                <c:pt idx="12">
                  <c:v>7</c:v>
                </c:pt>
                <c:pt idx="13">
                  <c:v>6</c:v>
                </c:pt>
                <c:pt idx="14">
                  <c:v>8</c:v>
                </c:pt>
                <c:pt idx="15">
                  <c:v>3</c:v>
                </c:pt>
              </c:numCache>
            </c:numRef>
          </c:val>
          <c:smooth val="0"/>
        </c:ser>
        <c:ser>
          <c:idx val="1"/>
          <c:order val="1"/>
          <c:tx>
            <c:strRef>
              <c:f>'Tables 16 &amp; 16a'!$D$7</c:f>
              <c:strCache>
                <c:ptCount val="1"/>
                <c:pt idx="0">
                  <c:v>2004-2008 Baseline</c:v>
                </c:pt>
              </c:strCache>
            </c:strRef>
          </c:tx>
          <c:spPr>
            <a:ln w="31750">
              <a:solidFill>
                <a:srgbClr val="0070C0"/>
              </a:solidFill>
              <a:prstDash val="sysDash"/>
            </a:ln>
          </c:spPr>
          <c:marker>
            <c:symbol val="none"/>
          </c:marker>
          <c:cat>
            <c:numRef>
              <c:f>'Tables 16 &amp; 16a'!$B$8:$B$23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16 &amp; 16a'!$D$8:$D$23</c:f>
              <c:numCache>
                <c:formatCode>0</c:formatCode>
                <c:ptCount val="16"/>
                <c:pt idx="0">
                  <c:v>24.6</c:v>
                </c:pt>
                <c:pt idx="1">
                  <c:v>24.6</c:v>
                </c:pt>
                <c:pt idx="2">
                  <c:v>24.6</c:v>
                </c:pt>
                <c:pt idx="3">
                  <c:v>24.6</c:v>
                </c:pt>
                <c:pt idx="4">
                  <c:v>24.6</c:v>
                </c:pt>
                <c:pt idx="5">
                  <c:v>24.6</c:v>
                </c:pt>
                <c:pt idx="6">
                  <c:v>24.6</c:v>
                </c:pt>
                <c:pt idx="7">
                  <c:v>24.6</c:v>
                </c:pt>
                <c:pt idx="8">
                  <c:v>24.6</c:v>
                </c:pt>
                <c:pt idx="9">
                  <c:v>24.6</c:v>
                </c:pt>
                <c:pt idx="10">
                  <c:v>24.6</c:v>
                </c:pt>
                <c:pt idx="11">
                  <c:v>24.6</c:v>
                </c:pt>
                <c:pt idx="12">
                  <c:v>24.6</c:v>
                </c:pt>
                <c:pt idx="13">
                  <c:v>24.6</c:v>
                </c:pt>
                <c:pt idx="14">
                  <c:v>24.6</c:v>
                </c:pt>
                <c:pt idx="15">
                  <c:v>24.6</c:v>
                </c:pt>
              </c:numCache>
            </c:numRef>
          </c:val>
          <c:smooth val="0"/>
        </c:ser>
        <c:dLbls>
          <c:showLegendKey val="0"/>
          <c:showVal val="0"/>
          <c:showCatName val="0"/>
          <c:showSerName val="0"/>
          <c:showPercent val="0"/>
          <c:showBubbleSize val="0"/>
        </c:dLbls>
        <c:smooth val="0"/>
        <c:axId val="388747392"/>
        <c:axId val="388745824"/>
      </c:lineChart>
      <c:catAx>
        <c:axId val="38874739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8745824"/>
        <c:crosses val="autoZero"/>
        <c:auto val="1"/>
        <c:lblAlgn val="ctr"/>
        <c:lblOffset val="100"/>
        <c:noMultiLvlLbl val="0"/>
      </c:catAx>
      <c:valAx>
        <c:axId val="388745824"/>
        <c:scaling>
          <c:orientation val="minMax"/>
          <c:max val="4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66109375527"/>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8747392"/>
        <c:crosses val="autoZero"/>
        <c:crossBetween val="between"/>
        <c:majorUnit val="5"/>
      </c:valAx>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82711830832466"/>
          <c:y val="4.1266753881470143E-2"/>
          <c:w val="0.86547536274946768"/>
          <c:h val="0.75933564089936589"/>
        </c:manualLayout>
      </c:layout>
      <c:lineChart>
        <c:grouping val="standard"/>
        <c:varyColors val="0"/>
        <c:ser>
          <c:idx val="0"/>
          <c:order val="0"/>
          <c:tx>
            <c:strRef>
              <c:f>'Tables 16 &amp; 16a'!$C$36</c:f>
              <c:strCache>
                <c:ptCount val="1"/>
                <c:pt idx="0">
                  <c:v>Fatalities
(No Seatbelt)1**</c:v>
                </c:pt>
              </c:strCache>
            </c:strRef>
          </c:tx>
          <c:spPr>
            <a:ln>
              <a:solidFill>
                <a:srgbClr val="FF0000"/>
              </a:solidFill>
            </a:ln>
          </c:spPr>
          <c:marker>
            <c:symbol val="none"/>
          </c:marker>
          <c:cat>
            <c:strRef>
              <c:f>'Tables 16 &amp; 16a'!$A$37:$A$48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16 &amp; 16a'!$C$37:$C$48</c:f>
              <c:numCache>
                <c:formatCode>0</c:formatCode>
                <c:ptCount val="12"/>
                <c:pt idx="0">
                  <c:v>24.6</c:v>
                </c:pt>
                <c:pt idx="1">
                  <c:v>22.6</c:v>
                </c:pt>
                <c:pt idx="2">
                  <c:v>18.8</c:v>
                </c:pt>
                <c:pt idx="3">
                  <c:v>14.4</c:v>
                </c:pt>
                <c:pt idx="4">
                  <c:v>11.8</c:v>
                </c:pt>
                <c:pt idx="5">
                  <c:v>9.1999999999999993</c:v>
                </c:pt>
                <c:pt idx="6">
                  <c:v>6.8</c:v>
                </c:pt>
                <c:pt idx="7">
                  <c:v>6.8</c:v>
                </c:pt>
                <c:pt idx="8">
                  <c:v>7.6</c:v>
                </c:pt>
                <c:pt idx="9">
                  <c:v>7.4</c:v>
                </c:pt>
                <c:pt idx="10">
                  <c:v>6.8</c:v>
                </c:pt>
                <c:pt idx="11">
                  <c:v>5.8</c:v>
                </c:pt>
              </c:numCache>
            </c:numRef>
          </c:val>
          <c:smooth val="0"/>
        </c:ser>
        <c:ser>
          <c:idx val="1"/>
          <c:order val="1"/>
          <c:tx>
            <c:strRef>
              <c:f>'Tables 16 &amp; 16a'!$D$36</c:f>
              <c:strCache>
                <c:ptCount val="1"/>
                <c:pt idx="0">
                  <c:v>2004-2008 Baseline</c:v>
                </c:pt>
              </c:strCache>
            </c:strRef>
          </c:tx>
          <c:spPr>
            <a:ln>
              <a:solidFill>
                <a:srgbClr val="0070C0"/>
              </a:solidFill>
              <a:prstDash val="sysDash"/>
            </a:ln>
          </c:spPr>
          <c:marker>
            <c:symbol val="none"/>
          </c:marker>
          <c:cat>
            <c:strRef>
              <c:f>'Tables 16 &amp; 16a'!$A$37:$A$48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16 &amp; 16a'!$D$37:$D$48</c:f>
              <c:numCache>
                <c:formatCode>0</c:formatCode>
                <c:ptCount val="12"/>
                <c:pt idx="0">
                  <c:v>24.6</c:v>
                </c:pt>
                <c:pt idx="1">
                  <c:v>24.6</c:v>
                </c:pt>
                <c:pt idx="2">
                  <c:v>24.6</c:v>
                </c:pt>
                <c:pt idx="3">
                  <c:v>24.6</c:v>
                </c:pt>
                <c:pt idx="4">
                  <c:v>24.6</c:v>
                </c:pt>
                <c:pt idx="5">
                  <c:v>24.6</c:v>
                </c:pt>
                <c:pt idx="6">
                  <c:v>24.6</c:v>
                </c:pt>
                <c:pt idx="7">
                  <c:v>24.6</c:v>
                </c:pt>
                <c:pt idx="8">
                  <c:v>24.6</c:v>
                </c:pt>
                <c:pt idx="9">
                  <c:v>24.6</c:v>
                </c:pt>
                <c:pt idx="10">
                  <c:v>24.6</c:v>
                </c:pt>
                <c:pt idx="11">
                  <c:v>24.6</c:v>
                </c:pt>
              </c:numCache>
            </c:numRef>
          </c:val>
          <c:smooth val="0"/>
        </c:ser>
        <c:dLbls>
          <c:showLegendKey val="0"/>
          <c:showVal val="0"/>
          <c:showCatName val="0"/>
          <c:showSerName val="0"/>
          <c:showPercent val="0"/>
          <c:showBubbleSize val="0"/>
        </c:dLbls>
        <c:smooth val="0"/>
        <c:axId val="388750920"/>
        <c:axId val="388748176"/>
      </c:lineChart>
      <c:catAx>
        <c:axId val="38875092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8748176"/>
        <c:crosses val="autoZero"/>
        <c:auto val="1"/>
        <c:lblAlgn val="ctr"/>
        <c:lblOffset val="100"/>
        <c:noMultiLvlLbl val="0"/>
      </c:catAx>
      <c:valAx>
        <c:axId val="388748176"/>
        <c:scaling>
          <c:orientation val="minMax"/>
          <c:max val="4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1373248155301338E-2"/>
              <c:y val="0.38660188046114491"/>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8750920"/>
        <c:crosses val="autoZero"/>
        <c:crossBetween val="between"/>
        <c:majorUnit val="5"/>
      </c:valAx>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432775254628983E-2"/>
          <c:y val="2.5589977691746812E-2"/>
          <c:w val="0.88228964553492251"/>
          <c:h val="0.80112160543504929"/>
        </c:manualLayout>
      </c:layout>
      <c:lineChart>
        <c:grouping val="standard"/>
        <c:varyColors val="0"/>
        <c:ser>
          <c:idx val="0"/>
          <c:order val="0"/>
          <c:tx>
            <c:v>Most Deprived Pedestrian KSI Rates</c:v>
          </c:tx>
          <c:spPr>
            <a:ln w="31750">
              <a:solidFill>
                <a:srgbClr val="FF0000"/>
              </a:solidFill>
            </a:ln>
          </c:spPr>
          <c:marker>
            <c:symbol val="none"/>
          </c:marker>
          <c:cat>
            <c:numRef>
              <c:f>'Tables 17(i) - 17a (ii)'!$B$9:$B$24</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17(i) - 17a (ii)'!$E$9:$E$24</c:f>
              <c:numCache>
                <c:formatCode>#,##0.00</c:formatCode>
                <c:ptCount val="16"/>
                <c:pt idx="0">
                  <c:v>23.017050788939702</c:v>
                </c:pt>
                <c:pt idx="1">
                  <c:v>28.691952212637887</c:v>
                </c:pt>
                <c:pt idx="2">
                  <c:v>26.959627957134192</c:v>
                </c:pt>
                <c:pt idx="3">
                  <c:v>25.814858294867147</c:v>
                </c:pt>
                <c:pt idx="4">
                  <c:v>26.258098791516801</c:v>
                </c:pt>
                <c:pt idx="5">
                  <c:v>30.524844170670512</c:v>
                </c:pt>
                <c:pt idx="6">
                  <c:v>25.620222895939193</c:v>
                </c:pt>
                <c:pt idx="7">
                  <c:v>25.674097891667536</c:v>
                </c:pt>
                <c:pt idx="8">
                  <c:v>27.627531756312894</c:v>
                </c:pt>
                <c:pt idx="9">
                  <c:v>23.231075843349188</c:v>
                </c:pt>
                <c:pt idx="10">
                  <c:v>13.924456794832208</c:v>
                </c:pt>
                <c:pt idx="11">
                  <c:v>23.48011414947802</c:v>
                </c:pt>
                <c:pt idx="12">
                  <c:v>25.756368711402885</c:v>
                </c:pt>
                <c:pt idx="13">
                  <c:v>22.647761745546436</c:v>
                </c:pt>
                <c:pt idx="14">
                  <c:v>16.59318257241739</c:v>
                </c:pt>
                <c:pt idx="15">
                  <c:v>22.950221557908115</c:v>
                </c:pt>
              </c:numCache>
            </c:numRef>
          </c:val>
          <c:smooth val="0"/>
        </c:ser>
        <c:ser>
          <c:idx val="1"/>
          <c:order val="1"/>
          <c:tx>
            <c:v>Baseline</c:v>
          </c:tx>
          <c:spPr>
            <a:ln w="31750">
              <a:solidFill>
                <a:srgbClr val="0070C0"/>
              </a:solidFill>
              <a:prstDash val="sysDash"/>
            </a:ln>
          </c:spPr>
          <c:marker>
            <c:symbol val="none"/>
          </c:marker>
          <c:cat>
            <c:numRef>
              <c:f>'Tables 17(i) - 17a (ii)'!$B$9:$B$24</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17(i) - 17a (ii)'!$F$9:$F$24</c:f>
              <c:numCache>
                <c:formatCode>0</c:formatCode>
                <c:ptCount val="16"/>
                <c:pt idx="0">
                  <c:v>26.143247895407463</c:v>
                </c:pt>
                <c:pt idx="1">
                  <c:v>26.143247895407463</c:v>
                </c:pt>
                <c:pt idx="2">
                  <c:v>26.143247895407463</c:v>
                </c:pt>
                <c:pt idx="3">
                  <c:v>26.143247895407463</c:v>
                </c:pt>
                <c:pt idx="4">
                  <c:v>26.143247895407463</c:v>
                </c:pt>
                <c:pt idx="5">
                  <c:v>26.143247895407463</c:v>
                </c:pt>
                <c:pt idx="6">
                  <c:v>26.143247895407463</c:v>
                </c:pt>
                <c:pt idx="7">
                  <c:v>26.143247895407463</c:v>
                </c:pt>
                <c:pt idx="8">
                  <c:v>26.143247895407463</c:v>
                </c:pt>
                <c:pt idx="9">
                  <c:v>26.143247895407463</c:v>
                </c:pt>
                <c:pt idx="10">
                  <c:v>26.143247895407463</c:v>
                </c:pt>
                <c:pt idx="11">
                  <c:v>26.143247895407463</c:v>
                </c:pt>
                <c:pt idx="12">
                  <c:v>26.143247895407463</c:v>
                </c:pt>
                <c:pt idx="13">
                  <c:v>26.143247895407463</c:v>
                </c:pt>
                <c:pt idx="14">
                  <c:v>26.143247895407463</c:v>
                </c:pt>
                <c:pt idx="15">
                  <c:v>26.143247895407463</c:v>
                </c:pt>
              </c:numCache>
            </c:numRef>
          </c:val>
          <c:smooth val="0"/>
        </c:ser>
        <c:ser>
          <c:idx val="2"/>
          <c:order val="2"/>
          <c:tx>
            <c:v>Least Deprived Pedestrian KSI Rates</c:v>
          </c:tx>
          <c:spPr>
            <a:ln w="31750">
              <a:solidFill>
                <a:srgbClr val="00B050"/>
              </a:solidFill>
            </a:ln>
          </c:spPr>
          <c:marker>
            <c:symbol val="none"/>
          </c:marker>
          <c:cat>
            <c:numRef>
              <c:f>'Tables 17(i) - 17a (ii)'!$B$9:$B$24</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17(i) - 17a (ii)'!$E$36:$E$51</c:f>
              <c:numCache>
                <c:formatCode>#,##0.00</c:formatCode>
                <c:ptCount val="16"/>
                <c:pt idx="0">
                  <c:v>7.0493276703734375</c:v>
                </c:pt>
                <c:pt idx="1">
                  <c:v>3.5078077955181906</c:v>
                </c:pt>
                <c:pt idx="2">
                  <c:v>6.9936183232800069</c:v>
                </c:pt>
                <c:pt idx="3">
                  <c:v>6.4015270551811625</c:v>
                </c:pt>
                <c:pt idx="4">
                  <c:v>2.8987355715436927</c:v>
                </c:pt>
                <c:pt idx="5">
                  <c:v>4.6067823352931354</c:v>
                </c:pt>
                <c:pt idx="6">
                  <c:v>4.0103352067327798</c:v>
                </c:pt>
                <c:pt idx="7">
                  <c:v>7.4205995844464239</c:v>
                </c:pt>
                <c:pt idx="8">
                  <c:v>7.3863216686268833</c:v>
                </c:pt>
                <c:pt idx="9">
                  <c:v>6.80171856755807</c:v>
                </c:pt>
                <c:pt idx="10">
                  <c:v>5.6490792000903856</c:v>
                </c:pt>
                <c:pt idx="11">
                  <c:v>5.6322162771050408</c:v>
                </c:pt>
                <c:pt idx="12">
                  <c:v>2.8075534417797643</c:v>
                </c:pt>
                <c:pt idx="13">
                  <c:v>5.6024919884364568</c:v>
                </c:pt>
                <c:pt idx="14">
                  <c:v>4.4450124182534436</c:v>
                </c:pt>
                <c:pt idx="15">
                  <c:v>5.5328401728459271</c:v>
                </c:pt>
              </c:numCache>
            </c:numRef>
          </c:val>
          <c:smooth val="0"/>
        </c:ser>
        <c:ser>
          <c:idx val="3"/>
          <c:order val="3"/>
          <c:tx>
            <c:v>Baseline</c:v>
          </c:tx>
          <c:spPr>
            <a:ln w="31750">
              <a:prstDash val="sysDash"/>
            </a:ln>
          </c:spPr>
          <c:marker>
            <c:symbol val="none"/>
          </c:marker>
          <c:cat>
            <c:numRef>
              <c:f>'Tables 17(i) - 17a (ii)'!$B$9:$B$24</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17(i) - 17a (ii)'!$F$36:$F$51</c:f>
              <c:numCache>
                <c:formatCode>0</c:formatCode>
                <c:ptCount val="16"/>
                <c:pt idx="0">
                  <c:v>5.3664090790308725</c:v>
                </c:pt>
                <c:pt idx="1">
                  <c:v>5.3664090790308725</c:v>
                </c:pt>
                <c:pt idx="2">
                  <c:v>5.3664090790308725</c:v>
                </c:pt>
                <c:pt idx="3">
                  <c:v>5.3664090790308725</c:v>
                </c:pt>
                <c:pt idx="4">
                  <c:v>5.3664090790308725</c:v>
                </c:pt>
                <c:pt idx="5">
                  <c:v>5.3664090790308725</c:v>
                </c:pt>
                <c:pt idx="6">
                  <c:v>5.3664090790308725</c:v>
                </c:pt>
                <c:pt idx="7">
                  <c:v>5.3664090790308725</c:v>
                </c:pt>
                <c:pt idx="8">
                  <c:v>5.3664090790308725</c:v>
                </c:pt>
                <c:pt idx="9">
                  <c:v>5.3664090790308725</c:v>
                </c:pt>
                <c:pt idx="10">
                  <c:v>5.3664090790308725</c:v>
                </c:pt>
                <c:pt idx="11">
                  <c:v>5.3664090790308725</c:v>
                </c:pt>
                <c:pt idx="12">
                  <c:v>5.3664090790308725</c:v>
                </c:pt>
                <c:pt idx="13">
                  <c:v>5.3664090790308725</c:v>
                </c:pt>
                <c:pt idx="14">
                  <c:v>5.3664090790308725</c:v>
                </c:pt>
                <c:pt idx="15">
                  <c:v>5.3664090790308725</c:v>
                </c:pt>
              </c:numCache>
            </c:numRef>
          </c:val>
          <c:smooth val="0"/>
        </c:ser>
        <c:dLbls>
          <c:showLegendKey val="0"/>
          <c:showVal val="0"/>
          <c:showCatName val="0"/>
          <c:showSerName val="0"/>
          <c:showPercent val="0"/>
          <c:showBubbleSize val="0"/>
        </c:dLbls>
        <c:smooth val="0"/>
        <c:axId val="388749352"/>
        <c:axId val="388747784"/>
      </c:lineChart>
      <c:catAx>
        <c:axId val="388749352"/>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b="1">
                    <a:latin typeface="+mn-lt"/>
                  </a:rPr>
                  <a:t>Year</a:t>
                </a:r>
              </a:p>
            </c:rich>
          </c:tx>
          <c:layout>
            <c:manualLayout>
              <c:xMode val="edge"/>
              <c:yMode val="edge"/>
              <c:x val="0.49972427507994938"/>
              <c:y val="0.90726236860485021"/>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388747784"/>
        <c:crosses val="autoZero"/>
        <c:auto val="1"/>
        <c:lblAlgn val="ctr"/>
        <c:lblOffset val="100"/>
        <c:noMultiLvlLbl val="0"/>
      </c:catAx>
      <c:valAx>
        <c:axId val="388747784"/>
        <c:scaling>
          <c:orientation val="minMax"/>
          <c:max val="4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1.3571888845990481E-2"/>
              <c:y val="0.32873923546441941"/>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388749352"/>
        <c:crosses val="autoZero"/>
        <c:crossBetween val="between"/>
        <c:majorUnit val="5"/>
      </c:valAx>
      <c:spPr>
        <a:noFill/>
        <a:ln w="25400">
          <a:noFill/>
        </a:ln>
      </c:spPr>
    </c:plotArea>
    <c:legend>
      <c:legendPos val="b"/>
      <c:legendEntry>
        <c:idx val="1"/>
        <c:delete val="1"/>
      </c:legendEntry>
      <c:legendEntry>
        <c:idx val="3"/>
        <c:delete val="1"/>
      </c:legendEntry>
      <c:layout>
        <c:manualLayout>
          <c:xMode val="edge"/>
          <c:yMode val="edge"/>
          <c:x val="9.1434074153700057E-2"/>
          <c:y val="3.7398024361440567E-2"/>
          <c:w val="0.83502978509938819"/>
          <c:h val="0.11604479239522"/>
        </c:manualLayout>
      </c:layout>
      <c:overlay val="0"/>
      <c:txPr>
        <a:bodyPr/>
        <a:lstStyle/>
        <a:p>
          <a:pPr>
            <a:defRPr sz="1000" b="1" i="0" u="none" strike="noStrike" baseline="0">
              <a:solidFill>
                <a:srgbClr val="000000"/>
              </a:solidFill>
              <a:latin typeface="+mn-lt"/>
              <a:ea typeface="Arial"/>
              <a:cs typeface="Arial"/>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3438320209969E-2"/>
          <c:y val="4.4840879265091872E-2"/>
          <c:w val="0.87468965028020129"/>
          <c:h val="0.80856861968881977"/>
        </c:manualLayout>
      </c:layout>
      <c:lineChart>
        <c:grouping val="standard"/>
        <c:varyColors val="0"/>
        <c:ser>
          <c:idx val="0"/>
          <c:order val="0"/>
          <c:tx>
            <c:v>Most Deprived Pedestrian KSI Rates</c:v>
          </c:tx>
          <c:spPr>
            <a:ln w="31750">
              <a:solidFill>
                <a:srgbClr val="FF0000"/>
              </a:solidFill>
            </a:ln>
          </c:spPr>
          <c:marker>
            <c:symbol val="none"/>
          </c:marker>
          <c:cat>
            <c:strRef>
              <c:f>'Tables 17(i) - 17a (ii)'!$A$66:$A$77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17(i) - 17a (ii)'!$E$66:$E$77</c:f>
              <c:numCache>
                <c:formatCode>#,##0.00</c:formatCode>
                <c:ptCount val="12"/>
                <c:pt idx="0">
                  <c:v>26.143247895407463</c:v>
                </c:pt>
                <c:pt idx="1">
                  <c:v>27.652938491789158</c:v>
                </c:pt>
                <c:pt idx="2">
                  <c:v>27.037045646118106</c:v>
                </c:pt>
                <c:pt idx="3">
                  <c:v>26.779851280113579</c:v>
                </c:pt>
                <c:pt idx="4">
                  <c:v>27.140591933864975</c:v>
                </c:pt>
                <c:pt idx="5">
                  <c:v>26.535318876272044</c:v>
                </c:pt>
                <c:pt idx="6">
                  <c:v>23.194661809623099</c:v>
                </c:pt>
                <c:pt idx="7">
                  <c:v>22.768254478466954</c:v>
                </c:pt>
                <c:pt idx="8">
                  <c:v>22.796748795591984</c:v>
                </c:pt>
                <c:pt idx="9">
                  <c:v>21.818137984654978</c:v>
                </c:pt>
                <c:pt idx="10">
                  <c:v>20.485052500434261</c:v>
                </c:pt>
                <c:pt idx="11">
                  <c:v>22.274871919486458</c:v>
                </c:pt>
              </c:numCache>
            </c:numRef>
          </c:val>
          <c:smooth val="0"/>
        </c:ser>
        <c:ser>
          <c:idx val="2"/>
          <c:order val="1"/>
          <c:spPr>
            <a:ln w="31750">
              <a:solidFill>
                <a:srgbClr val="0070C0"/>
              </a:solidFill>
              <a:prstDash val="sysDash"/>
            </a:ln>
          </c:spPr>
          <c:marker>
            <c:symbol val="none"/>
          </c:marker>
          <c:cat>
            <c:strRef>
              <c:f>'Tables 17(i) - 17a (ii)'!$A$66:$A$77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17(i) - 17a (ii)'!$F$66:$F$77</c:f>
              <c:numCache>
                <c:formatCode>0</c:formatCode>
                <c:ptCount val="12"/>
                <c:pt idx="0">
                  <c:v>26.143247895407463</c:v>
                </c:pt>
                <c:pt idx="1">
                  <c:v>26.143247895407463</c:v>
                </c:pt>
                <c:pt idx="2">
                  <c:v>26.143247895407463</c:v>
                </c:pt>
                <c:pt idx="3">
                  <c:v>26.143247895407463</c:v>
                </c:pt>
                <c:pt idx="4">
                  <c:v>26.143247895407463</c:v>
                </c:pt>
                <c:pt idx="5">
                  <c:v>26.143247895407463</c:v>
                </c:pt>
                <c:pt idx="6">
                  <c:v>26.143247895407463</c:v>
                </c:pt>
                <c:pt idx="7">
                  <c:v>26.143247895407463</c:v>
                </c:pt>
                <c:pt idx="8">
                  <c:v>26.143247895407463</c:v>
                </c:pt>
                <c:pt idx="9">
                  <c:v>26.143247895407463</c:v>
                </c:pt>
                <c:pt idx="10">
                  <c:v>26.143247895407463</c:v>
                </c:pt>
                <c:pt idx="11">
                  <c:v>26.143247895407463</c:v>
                </c:pt>
              </c:numCache>
            </c:numRef>
          </c:val>
          <c:smooth val="0"/>
        </c:ser>
        <c:ser>
          <c:idx val="1"/>
          <c:order val="2"/>
          <c:tx>
            <c:v>Least Deprived Pedestrian KSI Rates</c:v>
          </c:tx>
          <c:spPr>
            <a:ln w="31750">
              <a:solidFill>
                <a:srgbClr val="00B050"/>
              </a:solidFill>
            </a:ln>
          </c:spPr>
          <c:marker>
            <c:symbol val="none"/>
          </c:marker>
          <c:cat>
            <c:strRef>
              <c:f>'Tables 17(i) - 17a (ii)'!$A$66:$A$77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17(i) - 17a (ii)'!$E$89:$E$100</c:f>
              <c:numCache>
                <c:formatCode>#,##0.00</c:formatCode>
                <c:ptCount val="12"/>
                <c:pt idx="0">
                  <c:v>5.3664090790308725</c:v>
                </c:pt>
                <c:pt idx="1">
                  <c:v>4.8802480095559906</c:v>
                </c:pt>
                <c:pt idx="2">
                  <c:v>4.9761952705314343</c:v>
                </c:pt>
                <c:pt idx="3">
                  <c:v>5.0707776844293706</c:v>
                </c:pt>
                <c:pt idx="4">
                  <c:v>5.2759312018571283</c:v>
                </c:pt>
                <c:pt idx="5">
                  <c:v>6.0514648541197342</c:v>
                </c:pt>
                <c:pt idx="6">
                  <c:v>6.2558008335001549</c:v>
                </c:pt>
                <c:pt idx="7">
                  <c:v>6.5745846959537957</c:v>
                </c:pt>
                <c:pt idx="8">
                  <c:v>5.6491557901587184</c:v>
                </c:pt>
                <c:pt idx="9">
                  <c:v>5.2953032913126608</c:v>
                </c:pt>
                <c:pt idx="10">
                  <c:v>4.8253341263339804</c:v>
                </c:pt>
                <c:pt idx="11">
                  <c:v>4.8052799969603814</c:v>
                </c:pt>
              </c:numCache>
            </c:numRef>
          </c:val>
          <c:smooth val="0"/>
        </c:ser>
        <c:ser>
          <c:idx val="3"/>
          <c:order val="3"/>
          <c:spPr>
            <a:ln w="31750">
              <a:prstDash val="sysDash"/>
            </a:ln>
          </c:spPr>
          <c:marker>
            <c:symbol val="none"/>
          </c:marker>
          <c:cat>
            <c:strRef>
              <c:f>'Tables 17(i) - 17a (ii)'!$A$66:$A$77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17(i) - 17a (ii)'!$F$89:$F$100</c:f>
              <c:numCache>
                <c:formatCode>0</c:formatCode>
                <c:ptCount val="12"/>
                <c:pt idx="0">
                  <c:v>5.3664090790308725</c:v>
                </c:pt>
                <c:pt idx="1">
                  <c:v>5.3664090790308725</c:v>
                </c:pt>
                <c:pt idx="2">
                  <c:v>5.3664090790308725</c:v>
                </c:pt>
                <c:pt idx="3">
                  <c:v>5.3664090790308725</c:v>
                </c:pt>
                <c:pt idx="4">
                  <c:v>5.3664090790308725</c:v>
                </c:pt>
                <c:pt idx="5">
                  <c:v>5.3664090790308725</c:v>
                </c:pt>
                <c:pt idx="6">
                  <c:v>5.3664090790308725</c:v>
                </c:pt>
                <c:pt idx="7">
                  <c:v>5.3664090790308725</c:v>
                </c:pt>
                <c:pt idx="8">
                  <c:v>5.3664090790308725</c:v>
                </c:pt>
                <c:pt idx="9">
                  <c:v>5.3664090790308725</c:v>
                </c:pt>
                <c:pt idx="10">
                  <c:v>5.3664090790308725</c:v>
                </c:pt>
                <c:pt idx="11">
                  <c:v>5.3664090790308725</c:v>
                </c:pt>
              </c:numCache>
            </c:numRef>
          </c:val>
          <c:smooth val="0"/>
        </c:ser>
        <c:dLbls>
          <c:showLegendKey val="0"/>
          <c:showVal val="0"/>
          <c:showCatName val="0"/>
          <c:showSerName val="0"/>
          <c:showPercent val="0"/>
          <c:showBubbleSize val="0"/>
        </c:dLbls>
        <c:smooth val="0"/>
        <c:axId val="388744256"/>
        <c:axId val="388746608"/>
      </c:lineChart>
      <c:catAx>
        <c:axId val="388744256"/>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49853443995176278"/>
              <c:y val="0.93871844998996268"/>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388746608"/>
        <c:crosses val="autoZero"/>
        <c:auto val="1"/>
        <c:lblAlgn val="ctr"/>
        <c:lblOffset val="100"/>
        <c:noMultiLvlLbl val="0"/>
      </c:catAx>
      <c:valAx>
        <c:axId val="388746608"/>
        <c:scaling>
          <c:orientation val="minMax"/>
          <c:max val="4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257867519934E-3"/>
              <c:y val="0.3031751478826383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388744256"/>
        <c:crosses val="autoZero"/>
        <c:crossBetween val="between"/>
        <c:majorUnit val="5"/>
      </c:valAx>
      <c:spPr>
        <a:noFill/>
        <a:ln w="25400">
          <a:noFill/>
        </a:ln>
      </c:spPr>
    </c:plotArea>
    <c:legend>
      <c:legendPos val="t"/>
      <c:legendEntry>
        <c:idx val="1"/>
        <c:delete val="1"/>
      </c:legendEntry>
      <c:legendEntry>
        <c:idx val="3"/>
        <c:delete val="1"/>
      </c:legendEntry>
      <c:layout>
        <c:manualLayout>
          <c:xMode val="edge"/>
          <c:yMode val="edge"/>
          <c:x val="0.11756756756756759"/>
          <c:y val="9.5309032031714647E-2"/>
          <c:w val="0.85720720720720722"/>
          <c:h val="6.8750316602345582E-2"/>
        </c:manualLayout>
      </c:layout>
      <c:overlay val="0"/>
      <c:txPr>
        <a:bodyPr/>
        <a:lstStyle/>
        <a:p>
          <a:pPr>
            <a:defRPr sz="1000" b="1" i="0" u="none" strike="noStrike" baseline="0">
              <a:solidFill>
                <a:sysClr val="windowText" lastClr="000000"/>
              </a:solidFill>
              <a:latin typeface="+mn-lt"/>
              <a:ea typeface="Arial"/>
              <a:cs typeface="Arial"/>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39337724507321E-2"/>
          <c:y val="6.7741635191263083E-2"/>
          <c:w val="0.90653681653319595"/>
          <c:h val="0.81172145006021579"/>
        </c:manualLayout>
      </c:layout>
      <c:lineChart>
        <c:grouping val="standard"/>
        <c:varyColors val="0"/>
        <c:ser>
          <c:idx val="0"/>
          <c:order val="0"/>
          <c:tx>
            <c:v>Most Deprived Child Pedestrian KSI Rates</c:v>
          </c:tx>
          <c:spPr>
            <a:ln w="31750">
              <a:solidFill>
                <a:srgbClr val="FF0000"/>
              </a:solidFill>
            </a:ln>
          </c:spPr>
          <c:marker>
            <c:symbol val="none"/>
          </c:marker>
          <c:cat>
            <c:numRef>
              <c:f>'Tables 18(i) - 18a (ii)'!$B$9:$B$24</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18(i) - 18a (ii)'!$E$9:$E$24</c:f>
              <c:numCache>
                <c:formatCode>0.00</c:formatCode>
                <c:ptCount val="16"/>
                <c:pt idx="0">
                  <c:v>41.340401731433296</c:v>
                </c:pt>
                <c:pt idx="1">
                  <c:v>32.756318189835461</c:v>
                </c:pt>
                <c:pt idx="2">
                  <c:v>41.367185480117897</c:v>
                </c:pt>
                <c:pt idx="3">
                  <c:v>28.869875597081517</c:v>
                </c:pt>
                <c:pt idx="4">
                  <c:v>21.127690479334479</c:v>
                </c:pt>
                <c:pt idx="5">
                  <c:v>37.381181245327355</c:v>
                </c:pt>
                <c:pt idx="6">
                  <c:v>45.698924731182792</c:v>
                </c:pt>
                <c:pt idx="7">
                  <c:v>21.559855548967821</c:v>
                </c:pt>
                <c:pt idx="8">
                  <c:v>37.67998923428879</c:v>
                </c:pt>
                <c:pt idx="9">
                  <c:v>37.399155847625153</c:v>
                </c:pt>
                <c:pt idx="10">
                  <c:v>18.425901553040273</c:v>
                </c:pt>
                <c:pt idx="11">
                  <c:v>20.94789211835559</c:v>
                </c:pt>
                <c:pt idx="12">
                  <c:v>38.852051388313306</c:v>
                </c:pt>
                <c:pt idx="13">
                  <c:v>17.906477028548043</c:v>
                </c:pt>
                <c:pt idx="14">
                  <c:v>17.711206133137665</c:v>
                </c:pt>
                <c:pt idx="15">
                  <c:v>25.043199519170571</c:v>
                </c:pt>
              </c:numCache>
            </c:numRef>
          </c:val>
          <c:smooth val="0"/>
        </c:ser>
        <c:ser>
          <c:idx val="2"/>
          <c:order val="1"/>
          <c:spPr>
            <a:ln w="31750">
              <a:solidFill>
                <a:srgbClr val="0070C0"/>
              </a:solidFill>
              <a:prstDash val="sysDash"/>
            </a:ln>
          </c:spPr>
          <c:marker>
            <c:symbol val="none"/>
          </c:marker>
          <c:cat>
            <c:numRef>
              <c:f>'Tables 18(i) - 18a (ii)'!$B$9:$B$24</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18(i) - 18a (ii)'!$F$9:$F$24</c:f>
              <c:numCache>
                <c:formatCode>0</c:formatCode>
                <c:ptCount val="16"/>
                <c:pt idx="0">
                  <c:v>33.255906760670022</c:v>
                </c:pt>
                <c:pt idx="1">
                  <c:v>33.255906760670022</c:v>
                </c:pt>
                <c:pt idx="2">
                  <c:v>33.255906760670022</c:v>
                </c:pt>
                <c:pt idx="3">
                  <c:v>33.255906760670022</c:v>
                </c:pt>
                <c:pt idx="4">
                  <c:v>33.255906760670022</c:v>
                </c:pt>
                <c:pt idx="5">
                  <c:v>33.255906760670022</c:v>
                </c:pt>
                <c:pt idx="6">
                  <c:v>33.255906760670022</c:v>
                </c:pt>
                <c:pt idx="7">
                  <c:v>33.255906760670022</c:v>
                </c:pt>
                <c:pt idx="8">
                  <c:v>33.255906760670022</c:v>
                </c:pt>
                <c:pt idx="9">
                  <c:v>33.255906760670022</c:v>
                </c:pt>
                <c:pt idx="10">
                  <c:v>33.255906760670022</c:v>
                </c:pt>
                <c:pt idx="11">
                  <c:v>33.255906760670022</c:v>
                </c:pt>
                <c:pt idx="12">
                  <c:v>33.255906760670022</c:v>
                </c:pt>
                <c:pt idx="13">
                  <c:v>33.255906760670022</c:v>
                </c:pt>
                <c:pt idx="14">
                  <c:v>33.255906760670022</c:v>
                </c:pt>
                <c:pt idx="15">
                  <c:v>33.255906760670022</c:v>
                </c:pt>
              </c:numCache>
            </c:numRef>
          </c:val>
          <c:smooth val="0"/>
        </c:ser>
        <c:ser>
          <c:idx val="1"/>
          <c:order val="2"/>
          <c:tx>
            <c:v>Least Deprived Child Pedestrian KSI Rates</c:v>
          </c:tx>
          <c:spPr>
            <a:ln w="31750">
              <a:solidFill>
                <a:srgbClr val="00B050"/>
              </a:solidFill>
            </a:ln>
          </c:spPr>
          <c:marker>
            <c:symbol val="none"/>
          </c:marker>
          <c:cat>
            <c:numRef>
              <c:f>'Tables 18(i) - 18a (ii)'!$B$9:$B$24</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18(i) - 18a (ii)'!$E$36:$E$51</c:f>
              <c:numCache>
                <c:formatCode>0.00</c:formatCode>
                <c:ptCount val="16"/>
                <c:pt idx="0">
                  <c:v>11.721611721611723</c:v>
                </c:pt>
                <c:pt idx="1">
                  <c:v>5.9278579685230746</c:v>
                </c:pt>
                <c:pt idx="2">
                  <c:v>5.9968216845072106</c:v>
                </c:pt>
                <c:pt idx="3">
                  <c:v>9.1352009744214371</c:v>
                </c:pt>
                <c:pt idx="4">
                  <c:v>0</c:v>
                </c:pt>
                <c:pt idx="5">
                  <c:v>3.0684258975145751</c:v>
                </c:pt>
                <c:pt idx="6">
                  <c:v>9.2584019998148328</c:v>
                </c:pt>
                <c:pt idx="7">
                  <c:v>12.402331638348009</c:v>
                </c:pt>
                <c:pt idx="8">
                  <c:v>6.2402496099843985</c:v>
                </c:pt>
                <c:pt idx="9">
                  <c:v>9.4387113012836661</c:v>
                </c:pt>
                <c:pt idx="10">
                  <c:v>0</c:v>
                </c:pt>
                <c:pt idx="11">
                  <c:v>3.1671628555140305</c:v>
                </c:pt>
                <c:pt idx="12">
                  <c:v>9.4861660079051386</c:v>
                </c:pt>
                <c:pt idx="13">
                  <c:v>6.2877263581488938</c:v>
                </c:pt>
                <c:pt idx="14">
                  <c:v>3.1032770605759681</c:v>
                </c:pt>
                <c:pt idx="15">
                  <c:v>6.1745546602451302</c:v>
                </c:pt>
              </c:numCache>
            </c:numRef>
          </c:val>
          <c:smooth val="0"/>
        </c:ser>
        <c:ser>
          <c:idx val="3"/>
          <c:order val="3"/>
          <c:spPr>
            <a:ln w="31750">
              <a:prstDash val="sysDash"/>
            </a:ln>
          </c:spPr>
          <c:marker>
            <c:symbol val="none"/>
          </c:marker>
          <c:cat>
            <c:numRef>
              <c:f>'Tables 18(i) - 18a (ii)'!$B$9:$B$24</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18(i) - 18a (ii)'!$F$36:$F$51</c:f>
              <c:numCache>
                <c:formatCode>0</c:formatCode>
                <c:ptCount val="16"/>
                <c:pt idx="0">
                  <c:v>6.5957523354959404</c:v>
                </c:pt>
                <c:pt idx="1">
                  <c:v>6.5957523354959404</c:v>
                </c:pt>
                <c:pt idx="2">
                  <c:v>6.5957523354959404</c:v>
                </c:pt>
                <c:pt idx="3">
                  <c:v>6.5957523354959404</c:v>
                </c:pt>
                <c:pt idx="4">
                  <c:v>6.5957523354959404</c:v>
                </c:pt>
                <c:pt idx="5">
                  <c:v>6.5957523354959404</c:v>
                </c:pt>
                <c:pt idx="6">
                  <c:v>6.5957523354959404</c:v>
                </c:pt>
                <c:pt idx="7">
                  <c:v>6.5957523354959404</c:v>
                </c:pt>
                <c:pt idx="8">
                  <c:v>6.5957523354959404</c:v>
                </c:pt>
                <c:pt idx="9">
                  <c:v>6.5957523354959404</c:v>
                </c:pt>
                <c:pt idx="10">
                  <c:v>6.5957523354959404</c:v>
                </c:pt>
                <c:pt idx="11">
                  <c:v>6.5957523354959404</c:v>
                </c:pt>
                <c:pt idx="12">
                  <c:v>6.5957523354959404</c:v>
                </c:pt>
                <c:pt idx="13">
                  <c:v>6.5957523354959404</c:v>
                </c:pt>
                <c:pt idx="14">
                  <c:v>6.5957523354959404</c:v>
                </c:pt>
                <c:pt idx="15">
                  <c:v>6.5957523354959404</c:v>
                </c:pt>
              </c:numCache>
            </c:numRef>
          </c:val>
          <c:smooth val="0"/>
        </c:ser>
        <c:dLbls>
          <c:showLegendKey val="0"/>
          <c:showVal val="0"/>
          <c:showCatName val="0"/>
          <c:showSerName val="0"/>
          <c:showPercent val="0"/>
          <c:showBubbleSize val="0"/>
        </c:dLbls>
        <c:smooth val="0"/>
        <c:axId val="388748568"/>
        <c:axId val="388748960"/>
      </c:lineChart>
      <c:catAx>
        <c:axId val="388748568"/>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50328049054881629"/>
              <c:y val="0.9322739174936826"/>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388748960"/>
        <c:crosses val="autoZero"/>
        <c:auto val="1"/>
        <c:lblAlgn val="ctr"/>
        <c:lblOffset val="100"/>
        <c:noMultiLvlLbl val="0"/>
      </c:catAx>
      <c:valAx>
        <c:axId val="388748960"/>
        <c:scaling>
          <c:orientation val="minMax"/>
          <c:max val="5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257867519934E-3"/>
              <c:y val="0.3031751478826383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388748568"/>
        <c:crosses val="autoZero"/>
        <c:crossBetween val="between"/>
        <c:majorUnit val="10"/>
      </c:valAx>
      <c:spPr>
        <a:noFill/>
        <a:ln w="25400">
          <a:noFill/>
        </a:ln>
      </c:spPr>
    </c:plotArea>
    <c:legend>
      <c:legendPos val="t"/>
      <c:legendEntry>
        <c:idx val="1"/>
        <c:delete val="1"/>
      </c:legendEntry>
      <c:legendEntry>
        <c:idx val="3"/>
        <c:delete val="1"/>
      </c:legendEntry>
      <c:layout>
        <c:manualLayout>
          <c:xMode val="edge"/>
          <c:yMode val="edge"/>
          <c:x val="8.8664208657832214E-2"/>
          <c:y val="3.7213743254022907E-2"/>
          <c:w val="0.86781999569573798"/>
          <c:h val="8.2058670588047014E-2"/>
        </c:manualLayout>
      </c:layout>
      <c:overlay val="0"/>
      <c:txPr>
        <a:bodyPr/>
        <a:lstStyle/>
        <a:p>
          <a:pPr>
            <a:defRPr sz="1000" b="1" i="0" u="none" strike="noStrike" baseline="0">
              <a:solidFill>
                <a:srgbClr val="000000"/>
              </a:solidFill>
              <a:latin typeface="+mn-lt"/>
              <a:ea typeface="Arial"/>
              <a:cs typeface="Arial"/>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460669229357118E-2"/>
          <c:y val="4.4840879265091872E-2"/>
          <c:w val="0.89504881593002794"/>
          <c:h val="0.78406347880950977"/>
        </c:manualLayout>
      </c:layout>
      <c:lineChart>
        <c:grouping val="standard"/>
        <c:varyColors val="0"/>
        <c:ser>
          <c:idx val="0"/>
          <c:order val="0"/>
          <c:tx>
            <c:v>Most Deprived Child Pedestrian KSI Rates</c:v>
          </c:tx>
          <c:spPr>
            <a:ln w="31750">
              <a:solidFill>
                <a:srgbClr val="FF0000"/>
              </a:solidFill>
            </a:ln>
          </c:spPr>
          <c:marker>
            <c:symbol val="none"/>
          </c:marker>
          <c:cat>
            <c:strRef>
              <c:f>'Tables 18(i) - 18a (ii)'!$A$66:$A$77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18(i) - 18a (ii)'!$E$66:$E$77</c:f>
              <c:numCache>
                <c:formatCode>#,##0.00</c:formatCode>
                <c:ptCount val="12"/>
                <c:pt idx="0">
                  <c:v>33.255906760670022</c:v>
                </c:pt>
                <c:pt idx="1">
                  <c:v>32.328035706836857</c:v>
                </c:pt>
                <c:pt idx="2">
                  <c:v>34.865845734480736</c:v>
                </c:pt>
                <c:pt idx="3">
                  <c:v>30.896257823944598</c:v>
                </c:pt>
                <c:pt idx="4">
                  <c:v>32.659092612620334</c:v>
                </c:pt>
                <c:pt idx="5">
                  <c:v>35.954429102695507</c:v>
                </c:pt>
                <c:pt idx="6">
                  <c:v>32.105305401717629</c:v>
                </c:pt>
                <c:pt idx="7">
                  <c:v>27.145708582834331</c:v>
                </c:pt>
                <c:pt idx="8">
                  <c:v>30.626739255559013</c:v>
                </c:pt>
                <c:pt idx="9">
                  <c:v>26.657745904638446</c:v>
                </c:pt>
                <c:pt idx="10">
                  <c:v>22.750422692512529</c:v>
                </c:pt>
                <c:pt idx="11">
                  <c:v>24.060119583913508</c:v>
                </c:pt>
              </c:numCache>
            </c:numRef>
          </c:val>
          <c:smooth val="0"/>
        </c:ser>
        <c:ser>
          <c:idx val="2"/>
          <c:order val="1"/>
          <c:spPr>
            <a:ln w="31750">
              <a:solidFill>
                <a:srgbClr val="0070C0"/>
              </a:solidFill>
              <a:prstDash val="sysDash"/>
            </a:ln>
          </c:spPr>
          <c:marker>
            <c:symbol val="none"/>
          </c:marker>
          <c:cat>
            <c:strRef>
              <c:f>'Tables 18(i) - 18a (ii)'!$A$66:$A$77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18(i) - 18a (ii)'!$F$66:$F$77</c:f>
              <c:numCache>
                <c:formatCode>0</c:formatCode>
                <c:ptCount val="12"/>
                <c:pt idx="0">
                  <c:v>33.255906760670022</c:v>
                </c:pt>
                <c:pt idx="1">
                  <c:v>33.255906760670022</c:v>
                </c:pt>
                <c:pt idx="2">
                  <c:v>33.255906760670022</c:v>
                </c:pt>
                <c:pt idx="3">
                  <c:v>33.255906760670022</c:v>
                </c:pt>
                <c:pt idx="4">
                  <c:v>33.255906760670022</c:v>
                </c:pt>
                <c:pt idx="5">
                  <c:v>33.255906760670022</c:v>
                </c:pt>
                <c:pt idx="6">
                  <c:v>33.255906760670022</c:v>
                </c:pt>
                <c:pt idx="7">
                  <c:v>33.255906760670022</c:v>
                </c:pt>
                <c:pt idx="8">
                  <c:v>33.255906760670022</c:v>
                </c:pt>
                <c:pt idx="9">
                  <c:v>33.255906760670022</c:v>
                </c:pt>
                <c:pt idx="10">
                  <c:v>33.255906760670022</c:v>
                </c:pt>
                <c:pt idx="11">
                  <c:v>33.255906760670022</c:v>
                </c:pt>
              </c:numCache>
            </c:numRef>
          </c:val>
          <c:smooth val="0"/>
        </c:ser>
        <c:ser>
          <c:idx val="1"/>
          <c:order val="2"/>
          <c:tx>
            <c:v>Least Deprived Child Pedestrian KSI Rates</c:v>
          </c:tx>
          <c:spPr>
            <a:ln w="31750">
              <a:solidFill>
                <a:srgbClr val="00B050"/>
              </a:solidFill>
            </a:ln>
          </c:spPr>
          <c:marker>
            <c:symbol val="none"/>
          </c:marker>
          <c:cat>
            <c:strRef>
              <c:f>'Tables 18(i) - 18a (ii)'!$A$66:$A$77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18(i) - 18a (ii)'!$E$89:$E$100</c:f>
              <c:numCache>
                <c:formatCode>#,##0.00</c:formatCode>
                <c:ptCount val="12"/>
                <c:pt idx="0">
                  <c:v>6.5957523354959404</c:v>
                </c:pt>
                <c:pt idx="1">
                  <c:v>4.8414720495766739</c:v>
                </c:pt>
                <c:pt idx="2">
                  <c:v>5.4910526347900896</c:v>
                </c:pt>
                <c:pt idx="3">
                  <c:v>6.75659074715609</c:v>
                </c:pt>
                <c:pt idx="4">
                  <c:v>6.172306097003962</c:v>
                </c:pt>
                <c:pt idx="5">
                  <c:v>8.0705740661414591</c:v>
                </c:pt>
                <c:pt idx="6">
                  <c:v>7.5006563074268993</c:v>
                </c:pt>
                <c:pt idx="7">
                  <c:v>6.2831041047519109</c:v>
                </c:pt>
                <c:pt idx="8">
                  <c:v>5.6771588973695835</c:v>
                </c:pt>
                <c:pt idx="9">
                  <c:v>5.685838471646619</c:v>
                </c:pt>
                <c:pt idx="10">
                  <c:v>4.4100599768156847</c:v>
                </c:pt>
                <c:pt idx="11">
                  <c:v>5.6383205322574579</c:v>
                </c:pt>
              </c:numCache>
            </c:numRef>
          </c:val>
          <c:smooth val="0"/>
        </c:ser>
        <c:ser>
          <c:idx val="3"/>
          <c:order val="3"/>
          <c:spPr>
            <a:ln w="31750">
              <a:prstDash val="sysDash"/>
            </a:ln>
          </c:spPr>
          <c:marker>
            <c:symbol val="none"/>
          </c:marker>
          <c:cat>
            <c:strRef>
              <c:f>'Tables 18(i) - 18a (ii)'!$A$66:$A$77</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18(i) - 18a (ii)'!$F$89:$F$100</c:f>
              <c:numCache>
                <c:formatCode>0</c:formatCode>
                <c:ptCount val="12"/>
                <c:pt idx="0">
                  <c:v>6.5957523354959404</c:v>
                </c:pt>
                <c:pt idx="1">
                  <c:v>6.5957523354959404</c:v>
                </c:pt>
                <c:pt idx="2">
                  <c:v>6.5957523354959404</c:v>
                </c:pt>
                <c:pt idx="3">
                  <c:v>6.5957523354959404</c:v>
                </c:pt>
                <c:pt idx="4">
                  <c:v>6.5957523354959404</c:v>
                </c:pt>
                <c:pt idx="5">
                  <c:v>6.5957523354959404</c:v>
                </c:pt>
                <c:pt idx="6">
                  <c:v>6.5957523354959404</c:v>
                </c:pt>
                <c:pt idx="7">
                  <c:v>6.5957523354959404</c:v>
                </c:pt>
                <c:pt idx="8">
                  <c:v>6.5957523354959404</c:v>
                </c:pt>
                <c:pt idx="9">
                  <c:v>6.5957523354959404</c:v>
                </c:pt>
                <c:pt idx="10">
                  <c:v>6.5957523354959404</c:v>
                </c:pt>
                <c:pt idx="11">
                  <c:v>6.5957523354959404</c:v>
                </c:pt>
              </c:numCache>
            </c:numRef>
          </c:val>
          <c:smooth val="0"/>
        </c:ser>
        <c:dLbls>
          <c:showLegendKey val="0"/>
          <c:showVal val="0"/>
          <c:showCatName val="0"/>
          <c:showSerName val="0"/>
          <c:showPercent val="0"/>
          <c:showBubbleSize val="0"/>
        </c:dLbls>
        <c:smooth val="0"/>
        <c:axId val="388728296"/>
        <c:axId val="388726336"/>
      </c:lineChart>
      <c:catAx>
        <c:axId val="388728296"/>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50754332692571869"/>
              <c:y val="0.92592225542076989"/>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388726336"/>
        <c:crosses val="autoZero"/>
        <c:auto val="1"/>
        <c:lblAlgn val="ctr"/>
        <c:lblOffset val="100"/>
        <c:noMultiLvlLbl val="0"/>
      </c:catAx>
      <c:valAx>
        <c:axId val="388726336"/>
        <c:scaling>
          <c:orientation val="minMax"/>
          <c:max val="5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257867519934E-3"/>
              <c:y val="0.3031751478826383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388728296"/>
        <c:crosses val="autoZero"/>
        <c:crossBetween val="between"/>
        <c:majorUnit val="10"/>
      </c:valAx>
      <c:spPr>
        <a:noFill/>
        <a:ln w="25400">
          <a:noFill/>
        </a:ln>
      </c:spPr>
    </c:plotArea>
    <c:legend>
      <c:legendPos val="t"/>
      <c:legendEntry>
        <c:idx val="1"/>
        <c:delete val="1"/>
      </c:legendEntry>
      <c:legendEntry>
        <c:idx val="3"/>
        <c:delete val="1"/>
      </c:legendEntry>
      <c:layout>
        <c:manualLayout>
          <c:xMode val="edge"/>
          <c:yMode val="edge"/>
          <c:x val="0.14687395095616534"/>
          <c:y val="6.5714249189068069E-2"/>
          <c:w val="0.81343038662324929"/>
          <c:h val="7.9439817222684603E-2"/>
        </c:manualLayout>
      </c:layout>
      <c:overlay val="0"/>
      <c:txPr>
        <a:bodyPr/>
        <a:lstStyle/>
        <a:p>
          <a:pPr>
            <a:defRPr sz="1000" b="1" i="0" u="none" strike="noStrike" baseline="0">
              <a:solidFill>
                <a:srgbClr val="000000"/>
              </a:solidFill>
              <a:latin typeface="+mn-lt"/>
              <a:ea typeface="Arial"/>
              <a:cs typeface="Arial"/>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030736126059149E-2"/>
          <c:y val="2.5589977691746812E-2"/>
          <c:w val="0.91816985544285701"/>
          <c:h val="0.83911078570915065"/>
        </c:manualLayout>
      </c:layout>
      <c:lineChart>
        <c:grouping val="standard"/>
        <c:varyColors val="0"/>
        <c:ser>
          <c:idx val="0"/>
          <c:order val="0"/>
          <c:tx>
            <c:v>Most Deprived Pedestrian KSI Rates</c:v>
          </c:tx>
          <c:spPr>
            <a:ln w="31750">
              <a:solidFill>
                <a:srgbClr val="FF0000"/>
              </a:solidFill>
            </a:ln>
          </c:spPr>
          <c:marker>
            <c:symbol val="none"/>
          </c:marker>
          <c:cat>
            <c:numRef>
              <c:f>'Tables 19(i) &amp; 19a(ii)'!$B$9:$B$20</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'Tables 19(i) &amp; 19a(ii)'!$E$9:$E$20</c:f>
              <c:numCache>
                <c:formatCode>#,##0.00</c:formatCode>
                <c:ptCount val="12"/>
                <c:pt idx="0">
                  <c:v>19.540910728570644</c:v>
                </c:pt>
                <c:pt idx="1">
                  <c:v>24.419875336536407</c:v>
                </c:pt>
                <c:pt idx="2">
                  <c:v>18.910164518431309</c:v>
                </c:pt>
                <c:pt idx="3">
                  <c:v>23.840233756548425</c:v>
                </c:pt>
                <c:pt idx="4">
                  <c:v>22.102025405050313</c:v>
                </c:pt>
                <c:pt idx="5">
                  <c:v>18.340323034223044</c:v>
                </c:pt>
                <c:pt idx="6">
                  <c:v>16.34610145480303</c:v>
                </c:pt>
                <c:pt idx="7">
                  <c:v>14.449301015063396</c:v>
                </c:pt>
                <c:pt idx="8">
                  <c:v>19.167530203834705</c:v>
                </c:pt>
                <c:pt idx="9">
                  <c:v>15.495836983794932</c:v>
                </c:pt>
                <c:pt idx="10">
                  <c:v>13.630114255914284</c:v>
                </c:pt>
                <c:pt idx="11">
                  <c:v>16.47708214413916</c:v>
                </c:pt>
              </c:numCache>
            </c:numRef>
          </c:val>
          <c:smooth val="0"/>
        </c:ser>
        <c:ser>
          <c:idx val="1"/>
          <c:order val="1"/>
          <c:spPr>
            <a:ln w="31750">
              <a:solidFill>
                <a:srgbClr val="0070C0"/>
              </a:solidFill>
              <a:prstDash val="sysDash"/>
            </a:ln>
          </c:spPr>
          <c:marker>
            <c:symbol val="none"/>
          </c:marker>
          <c:cat>
            <c:numRef>
              <c:f>'Tables 19(i) &amp; 19a(ii)'!$B$9:$B$20</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'Tables 19(i) &amp; 19a(ii)'!$F$9:$F$20</c:f>
              <c:numCache>
                <c:formatCode>0</c:formatCode>
                <c:ptCount val="12"/>
                <c:pt idx="0">
                  <c:v>21.761375514540386</c:v>
                </c:pt>
                <c:pt idx="1">
                  <c:v>21.761375514540386</c:v>
                </c:pt>
                <c:pt idx="2">
                  <c:v>21.761375514540386</c:v>
                </c:pt>
                <c:pt idx="3">
                  <c:v>21.761375514540386</c:v>
                </c:pt>
                <c:pt idx="4">
                  <c:v>21.761375514540386</c:v>
                </c:pt>
                <c:pt idx="5">
                  <c:v>21.761375514540386</c:v>
                </c:pt>
                <c:pt idx="6">
                  <c:v>21.761375514540386</c:v>
                </c:pt>
                <c:pt idx="7">
                  <c:v>21.761375514540386</c:v>
                </c:pt>
                <c:pt idx="8">
                  <c:v>21.761375514540386</c:v>
                </c:pt>
                <c:pt idx="9">
                  <c:v>21.761375514540386</c:v>
                </c:pt>
                <c:pt idx="10">
                  <c:v>21.761375514540386</c:v>
                </c:pt>
                <c:pt idx="11">
                  <c:v>21.761375514540386</c:v>
                </c:pt>
              </c:numCache>
            </c:numRef>
          </c:val>
          <c:smooth val="0"/>
        </c:ser>
        <c:ser>
          <c:idx val="2"/>
          <c:order val="2"/>
          <c:tx>
            <c:v>Least Deprived Pedestrian KSI Rates</c:v>
          </c:tx>
          <c:spPr>
            <a:ln w="31750">
              <a:solidFill>
                <a:srgbClr val="00B050"/>
              </a:solidFill>
            </a:ln>
          </c:spPr>
          <c:marker>
            <c:symbol val="none"/>
          </c:marker>
          <c:cat>
            <c:numRef>
              <c:f>'Tables 19(i) &amp; 19a(ii)'!$B$9:$B$20</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'Tables 19(i) &amp; 19a(ii)'!$E$33:$E$44</c:f>
              <c:numCache>
                <c:formatCode>#,##0.00</c:formatCode>
                <c:ptCount val="12"/>
                <c:pt idx="0">
                  <c:v>2.3189884572349539</c:v>
                </c:pt>
                <c:pt idx="1">
                  <c:v>5.182630127204777</c:v>
                </c:pt>
                <c:pt idx="2">
                  <c:v>6.3019553248657978</c:v>
                </c:pt>
                <c:pt idx="3">
                  <c:v>7.991414937096148</c:v>
                </c:pt>
                <c:pt idx="4">
                  <c:v>7.3863216686268833</c:v>
                </c:pt>
                <c:pt idx="5">
                  <c:v>5.6680988062983912</c:v>
                </c:pt>
                <c:pt idx="6">
                  <c:v>4.5192633600723076</c:v>
                </c:pt>
                <c:pt idx="7">
                  <c:v>7.3218811602365532</c:v>
                </c:pt>
                <c:pt idx="8">
                  <c:v>5.0535961952035757</c:v>
                </c:pt>
                <c:pt idx="9">
                  <c:v>7.2832395849673928</c:v>
                </c:pt>
                <c:pt idx="10">
                  <c:v>2.7781327614084019</c:v>
                </c:pt>
                <c:pt idx="11">
                  <c:v>9.9591123111226683</c:v>
                </c:pt>
              </c:numCache>
            </c:numRef>
          </c:val>
          <c:smooth val="0"/>
        </c:ser>
        <c:ser>
          <c:idx val="3"/>
          <c:order val="3"/>
          <c:spPr>
            <a:ln w="31750">
              <a:prstDash val="sysDash"/>
            </a:ln>
          </c:spPr>
          <c:marker>
            <c:symbol val="none"/>
          </c:marker>
          <c:cat>
            <c:numRef>
              <c:f>'Tables 19(i) &amp; 19a(ii)'!$B$9:$B$20</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'Tables 19(i) &amp; 19a(ii)'!$F$33:$F$44</c:f>
              <c:numCache>
                <c:formatCode>0</c:formatCode>
                <c:ptCount val="12"/>
                <c:pt idx="0">
                  <c:v>5.8494019846676855</c:v>
                </c:pt>
                <c:pt idx="1">
                  <c:v>5.8494019846676855</c:v>
                </c:pt>
                <c:pt idx="2">
                  <c:v>5.8494019846676855</c:v>
                </c:pt>
                <c:pt idx="3">
                  <c:v>5.8494019846676855</c:v>
                </c:pt>
                <c:pt idx="4">
                  <c:v>5.8494019846676855</c:v>
                </c:pt>
                <c:pt idx="5">
                  <c:v>5.8494019846676855</c:v>
                </c:pt>
                <c:pt idx="6">
                  <c:v>5.8494019846676855</c:v>
                </c:pt>
                <c:pt idx="7">
                  <c:v>5.8494019846676855</c:v>
                </c:pt>
                <c:pt idx="8">
                  <c:v>5.8494019846676855</c:v>
                </c:pt>
                <c:pt idx="9">
                  <c:v>5.8494019846676855</c:v>
                </c:pt>
                <c:pt idx="10">
                  <c:v>5.8494019846676855</c:v>
                </c:pt>
                <c:pt idx="11">
                  <c:v>5.8494019846676855</c:v>
                </c:pt>
              </c:numCache>
            </c:numRef>
          </c:val>
          <c:smooth val="0"/>
        </c:ser>
        <c:dLbls>
          <c:showLegendKey val="0"/>
          <c:showVal val="0"/>
          <c:showCatName val="0"/>
          <c:showSerName val="0"/>
          <c:showPercent val="0"/>
          <c:showBubbleSize val="0"/>
        </c:dLbls>
        <c:smooth val="0"/>
        <c:axId val="388727120"/>
        <c:axId val="388732216"/>
      </c:lineChart>
      <c:catAx>
        <c:axId val="388727120"/>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b="1">
                    <a:latin typeface="+mn-lt"/>
                  </a:rPr>
                  <a:t>Year</a:t>
                </a:r>
              </a:p>
            </c:rich>
          </c:tx>
          <c:layout>
            <c:manualLayout>
              <c:xMode val="edge"/>
              <c:yMode val="edge"/>
              <c:x val="0.50457187697442973"/>
              <c:y val="0.93267884355916353"/>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388732216"/>
        <c:crosses val="autoZero"/>
        <c:auto val="1"/>
        <c:lblAlgn val="ctr"/>
        <c:lblOffset val="100"/>
        <c:noMultiLvlLbl val="0"/>
      </c:catAx>
      <c:valAx>
        <c:axId val="388732216"/>
        <c:scaling>
          <c:orientation val="minMax"/>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1.3571888845990481E-2"/>
              <c:y val="0.32873923546441941"/>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388727120"/>
        <c:crosses val="autoZero"/>
        <c:crossBetween val="between"/>
      </c:valAx>
      <c:spPr>
        <a:noFill/>
        <a:ln w="25400">
          <a:noFill/>
        </a:ln>
      </c:spPr>
    </c:plotArea>
    <c:legend>
      <c:legendPos val="t"/>
      <c:legendEntry>
        <c:idx val="1"/>
        <c:delete val="1"/>
      </c:legendEntry>
      <c:legendEntry>
        <c:idx val="3"/>
        <c:delete val="1"/>
      </c:legendEntry>
      <c:layout>
        <c:manualLayout>
          <c:xMode val="edge"/>
          <c:yMode val="edge"/>
          <c:x val="7.9350874180139461E-2"/>
          <c:y val="4.0508945459648942E-2"/>
          <c:w val="0.89999985777883973"/>
          <c:h val="5.6347673238308651E-2"/>
        </c:manualLayout>
      </c:layout>
      <c:overlay val="0"/>
      <c:txPr>
        <a:bodyPr/>
        <a:lstStyle/>
        <a:p>
          <a:pPr>
            <a:defRPr sz="1000" b="1" i="0" u="none" strike="noStrike" baseline="0">
              <a:solidFill>
                <a:srgbClr val="000000"/>
              </a:solidFill>
              <a:latin typeface="+mn-lt"/>
              <a:ea typeface="Arial"/>
              <a:cs typeface="Arial"/>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30641620548679E-2"/>
          <c:y val="4.4840879265091872E-2"/>
          <c:w val="0.90064438105503919"/>
          <c:h val="0.83556695564569572"/>
        </c:manualLayout>
      </c:layout>
      <c:lineChart>
        <c:grouping val="standard"/>
        <c:varyColors val="0"/>
        <c:ser>
          <c:idx val="0"/>
          <c:order val="0"/>
          <c:tx>
            <c:v>Most Deprived Pedestrian KSI Rates</c:v>
          </c:tx>
          <c:spPr>
            <a:ln w="31750">
              <a:solidFill>
                <a:srgbClr val="FF0000"/>
              </a:solidFill>
            </a:ln>
          </c:spPr>
          <c:marker>
            <c:symbol val="none"/>
          </c:marker>
          <c:cat>
            <c:strRef>
              <c:f>'Tables 19(i) &amp; 19a(ii)'!$B$60:$B$67</c:f>
              <c:strCache>
                <c:ptCount val="8"/>
                <c:pt idx="0">
                  <c:v>2008-2012</c:v>
                </c:pt>
                <c:pt idx="1">
                  <c:v>2009-2013</c:v>
                </c:pt>
                <c:pt idx="2">
                  <c:v>2010-2014</c:v>
                </c:pt>
                <c:pt idx="3">
                  <c:v>2011-2015</c:v>
                </c:pt>
                <c:pt idx="4">
                  <c:v>2012-2016</c:v>
                </c:pt>
                <c:pt idx="5">
                  <c:v>2013-2017</c:v>
                </c:pt>
                <c:pt idx="6">
                  <c:v>2014-2018</c:v>
                </c:pt>
                <c:pt idx="7">
                  <c:v>2015-2019</c:v>
                </c:pt>
              </c:strCache>
            </c:strRef>
          </c:cat>
          <c:val>
            <c:numRef>
              <c:f>'Tables 19(i) &amp; 19a(ii)'!$E$60:$E$67</c:f>
              <c:numCache>
                <c:formatCode>#,##0.00</c:formatCode>
                <c:ptCount val="8"/>
                <c:pt idx="0">
                  <c:v>21.761375514540386</c:v>
                </c:pt>
                <c:pt idx="1">
                  <c:v>21.521733282137696</c:v>
                </c:pt>
                <c:pt idx="2">
                  <c:v>19.89857828930824</c:v>
                </c:pt>
                <c:pt idx="3">
                  <c:v>18.993837960646228</c:v>
                </c:pt>
                <c:pt idx="4">
                  <c:v>18.067636013527689</c:v>
                </c:pt>
                <c:pt idx="5">
                  <c:v>16.755365634624543</c:v>
                </c:pt>
                <c:pt idx="6">
                  <c:v>15.813022982791358</c:v>
                </c:pt>
                <c:pt idx="7">
                  <c:v>15.842555964126735</c:v>
                </c:pt>
              </c:numCache>
            </c:numRef>
          </c:val>
          <c:smooth val="0"/>
        </c:ser>
        <c:ser>
          <c:idx val="2"/>
          <c:order val="1"/>
          <c:spPr>
            <a:ln w="31750">
              <a:solidFill>
                <a:srgbClr val="0070C0"/>
              </a:solidFill>
              <a:prstDash val="sysDash"/>
            </a:ln>
          </c:spPr>
          <c:marker>
            <c:symbol val="none"/>
          </c:marker>
          <c:cat>
            <c:strRef>
              <c:f>'Tables 19(i) &amp; 19a(ii)'!$B$60:$B$67</c:f>
              <c:strCache>
                <c:ptCount val="8"/>
                <c:pt idx="0">
                  <c:v>2008-2012</c:v>
                </c:pt>
                <c:pt idx="1">
                  <c:v>2009-2013</c:v>
                </c:pt>
                <c:pt idx="2">
                  <c:v>2010-2014</c:v>
                </c:pt>
                <c:pt idx="3">
                  <c:v>2011-2015</c:v>
                </c:pt>
                <c:pt idx="4">
                  <c:v>2012-2016</c:v>
                </c:pt>
                <c:pt idx="5">
                  <c:v>2013-2017</c:v>
                </c:pt>
                <c:pt idx="6">
                  <c:v>2014-2018</c:v>
                </c:pt>
                <c:pt idx="7">
                  <c:v>2015-2019</c:v>
                </c:pt>
              </c:strCache>
            </c:strRef>
          </c:cat>
          <c:val>
            <c:numRef>
              <c:f>'Tables 19(i) &amp; 19a(ii)'!$F$60:$F$67</c:f>
              <c:numCache>
                <c:formatCode>0</c:formatCode>
                <c:ptCount val="8"/>
                <c:pt idx="0">
                  <c:v>21.761375514540386</c:v>
                </c:pt>
                <c:pt idx="1">
                  <c:v>21.761375514540386</c:v>
                </c:pt>
                <c:pt idx="2">
                  <c:v>21.761375514540386</c:v>
                </c:pt>
                <c:pt idx="3">
                  <c:v>21.761375514540386</c:v>
                </c:pt>
                <c:pt idx="4">
                  <c:v>21.761375514540386</c:v>
                </c:pt>
                <c:pt idx="5">
                  <c:v>21.761375514540386</c:v>
                </c:pt>
                <c:pt idx="6">
                  <c:v>21.761375514540386</c:v>
                </c:pt>
                <c:pt idx="7">
                  <c:v>21.761375514540386</c:v>
                </c:pt>
              </c:numCache>
            </c:numRef>
          </c:val>
          <c:smooth val="0"/>
        </c:ser>
        <c:ser>
          <c:idx val="1"/>
          <c:order val="2"/>
          <c:tx>
            <c:v>Least Deprived Pedestrian KSI Rates</c:v>
          </c:tx>
          <c:spPr>
            <a:ln w="31750">
              <a:solidFill>
                <a:srgbClr val="00B050"/>
              </a:solidFill>
            </a:ln>
          </c:spPr>
          <c:marker>
            <c:symbol val="none"/>
          </c:marker>
          <c:cat>
            <c:strRef>
              <c:f>'Tables 19(i) &amp; 19a(ii)'!$B$60:$B$67</c:f>
              <c:strCache>
                <c:ptCount val="8"/>
                <c:pt idx="0">
                  <c:v>2008-2012</c:v>
                </c:pt>
                <c:pt idx="1">
                  <c:v>2009-2013</c:v>
                </c:pt>
                <c:pt idx="2">
                  <c:v>2010-2014</c:v>
                </c:pt>
                <c:pt idx="3">
                  <c:v>2011-2015</c:v>
                </c:pt>
                <c:pt idx="4">
                  <c:v>2012-2016</c:v>
                </c:pt>
                <c:pt idx="5">
                  <c:v>2013-2017</c:v>
                </c:pt>
                <c:pt idx="6">
                  <c:v>2014-2018</c:v>
                </c:pt>
                <c:pt idx="7">
                  <c:v>2015-2019</c:v>
                </c:pt>
              </c:strCache>
            </c:strRef>
          </c:cat>
          <c:val>
            <c:numRef>
              <c:f>'Tables 19(i) &amp; 19a(ii)'!$E$80:$E$87</c:f>
              <c:numCache>
                <c:formatCode>#,##0.00</c:formatCode>
                <c:ptCount val="8"/>
                <c:pt idx="0">
                  <c:v>5.8494019846676855</c:v>
                </c:pt>
                <c:pt idx="1">
                  <c:v>6.5081791827325439</c:v>
                </c:pt>
                <c:pt idx="2">
                  <c:v>6.3695426668365211</c:v>
                </c:pt>
                <c:pt idx="3">
                  <c:v>6.5745846959537957</c:v>
                </c:pt>
                <c:pt idx="4">
                  <c:v>5.9881051375682413</c:v>
                </c:pt>
                <c:pt idx="5">
                  <c:v>5.9712994561610859</c:v>
                </c:pt>
                <c:pt idx="6">
                  <c:v>5.3864194898611872</c:v>
                </c:pt>
                <c:pt idx="7">
                  <c:v>6.4815404610163281</c:v>
                </c:pt>
              </c:numCache>
            </c:numRef>
          </c:val>
          <c:smooth val="0"/>
        </c:ser>
        <c:ser>
          <c:idx val="3"/>
          <c:order val="3"/>
          <c:spPr>
            <a:ln w="31750">
              <a:prstDash val="sysDash"/>
            </a:ln>
          </c:spPr>
          <c:marker>
            <c:symbol val="none"/>
          </c:marker>
          <c:cat>
            <c:strRef>
              <c:f>'Tables 19(i) &amp; 19a(ii)'!$B$60:$B$67</c:f>
              <c:strCache>
                <c:ptCount val="8"/>
                <c:pt idx="0">
                  <c:v>2008-2012</c:v>
                </c:pt>
                <c:pt idx="1">
                  <c:v>2009-2013</c:v>
                </c:pt>
                <c:pt idx="2">
                  <c:v>2010-2014</c:v>
                </c:pt>
                <c:pt idx="3">
                  <c:v>2011-2015</c:v>
                </c:pt>
                <c:pt idx="4">
                  <c:v>2012-2016</c:v>
                </c:pt>
                <c:pt idx="5">
                  <c:v>2013-2017</c:v>
                </c:pt>
                <c:pt idx="6">
                  <c:v>2014-2018</c:v>
                </c:pt>
                <c:pt idx="7">
                  <c:v>2015-2019</c:v>
                </c:pt>
              </c:strCache>
            </c:strRef>
          </c:cat>
          <c:val>
            <c:numRef>
              <c:f>'Tables 19(i) &amp; 19a(ii)'!$F$80:$F$87</c:f>
              <c:numCache>
                <c:formatCode>0</c:formatCode>
                <c:ptCount val="8"/>
                <c:pt idx="0">
                  <c:v>5.8494019846676855</c:v>
                </c:pt>
                <c:pt idx="1">
                  <c:v>5.8494019846676855</c:v>
                </c:pt>
                <c:pt idx="2">
                  <c:v>5.8494019846676855</c:v>
                </c:pt>
                <c:pt idx="3">
                  <c:v>5.8494019846676855</c:v>
                </c:pt>
                <c:pt idx="4">
                  <c:v>5.8494019846676855</c:v>
                </c:pt>
                <c:pt idx="5">
                  <c:v>5.8494019846676855</c:v>
                </c:pt>
                <c:pt idx="6">
                  <c:v>5.8494019846676855</c:v>
                </c:pt>
                <c:pt idx="7">
                  <c:v>5.8494019846676855</c:v>
                </c:pt>
              </c:numCache>
            </c:numRef>
          </c:val>
          <c:smooth val="0"/>
        </c:ser>
        <c:dLbls>
          <c:showLegendKey val="0"/>
          <c:showVal val="0"/>
          <c:showCatName val="0"/>
          <c:showSerName val="0"/>
          <c:showPercent val="0"/>
          <c:showBubbleSize val="0"/>
        </c:dLbls>
        <c:smooth val="0"/>
        <c:axId val="388729864"/>
        <c:axId val="388727904"/>
      </c:lineChart>
      <c:catAx>
        <c:axId val="388729864"/>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50309132894281372"/>
              <c:y val="0.93743710066544716"/>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388727904"/>
        <c:crosses val="autoZero"/>
        <c:auto val="1"/>
        <c:lblAlgn val="ctr"/>
        <c:lblOffset val="100"/>
        <c:noMultiLvlLbl val="0"/>
      </c:catAx>
      <c:valAx>
        <c:axId val="388727904"/>
        <c:scaling>
          <c:orientation val="minMax"/>
          <c:max val="3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552876841966E-3"/>
              <c:y val="0.36378111826930726"/>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388729864"/>
        <c:crosses val="autoZero"/>
        <c:crossBetween val="between"/>
      </c:valAx>
      <c:spPr>
        <a:noFill/>
        <a:ln w="25400">
          <a:noFill/>
        </a:ln>
      </c:spPr>
    </c:plotArea>
    <c:legend>
      <c:legendPos val="t"/>
      <c:legendEntry>
        <c:idx val="1"/>
        <c:delete val="1"/>
      </c:legendEntry>
      <c:legendEntry>
        <c:idx val="3"/>
        <c:delete val="1"/>
      </c:legendEntry>
      <c:layout>
        <c:manualLayout>
          <c:xMode val="edge"/>
          <c:yMode val="edge"/>
          <c:x val="8.1163093344550616E-2"/>
          <c:y val="6.0606060606060608E-2"/>
          <c:w val="0.89999991236487764"/>
          <c:h val="6.0885230255308995E-2"/>
        </c:manualLayout>
      </c:layout>
      <c:overlay val="0"/>
      <c:txPr>
        <a:bodyPr/>
        <a:lstStyle/>
        <a:p>
          <a:pPr>
            <a:defRPr sz="1000" b="1" i="0" u="none" strike="noStrike" baseline="0">
              <a:solidFill>
                <a:srgbClr val="000000"/>
              </a:solidFill>
              <a:latin typeface="+mn-lt"/>
              <a:ea typeface="Arial"/>
              <a:cs typeface="Arial"/>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45209620186606E-2"/>
          <c:y val="4.4840879265091872E-2"/>
          <c:w val="0.91029708697060807"/>
          <c:h val="0.84647378623877567"/>
        </c:manualLayout>
      </c:layout>
      <c:lineChart>
        <c:grouping val="standard"/>
        <c:varyColors val="0"/>
        <c:ser>
          <c:idx val="0"/>
          <c:order val="0"/>
          <c:tx>
            <c:v>Most Deprived Child Pedestrian KSI Rates</c:v>
          </c:tx>
          <c:spPr>
            <a:ln w="31750">
              <a:solidFill>
                <a:srgbClr val="FF0000"/>
              </a:solidFill>
            </a:ln>
          </c:spPr>
          <c:marker>
            <c:symbol val="none"/>
          </c:marker>
          <c:cat>
            <c:numRef>
              <c:f>'Tables 20(i) - 20a(ii)'!$B$9:$B$20</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'Tables 20(i) - 20a(ii)'!$E$9:$E$20</c:f>
              <c:numCache>
                <c:formatCode>#,##0.00</c:formatCode>
                <c:ptCount val="12"/>
                <c:pt idx="0">
                  <c:v>18.486729169417668</c:v>
                </c:pt>
                <c:pt idx="1">
                  <c:v>34.711096870661109</c:v>
                </c:pt>
                <c:pt idx="2">
                  <c:v>40.322580645161288</c:v>
                </c:pt>
                <c:pt idx="3">
                  <c:v>26.949819436209776</c:v>
                </c:pt>
                <c:pt idx="4">
                  <c:v>43.062844839187186</c:v>
                </c:pt>
                <c:pt idx="5">
                  <c:v>26.713682748303679</c:v>
                </c:pt>
                <c:pt idx="6">
                  <c:v>18.425901553040273</c:v>
                </c:pt>
                <c:pt idx="7">
                  <c:v>10.473946059177795</c:v>
                </c:pt>
                <c:pt idx="8">
                  <c:v>36.261914629092416</c:v>
                </c:pt>
                <c:pt idx="9">
                  <c:v>20.464545175483476</c:v>
                </c:pt>
                <c:pt idx="10">
                  <c:v>10.12068921893581</c:v>
                </c:pt>
                <c:pt idx="11">
                  <c:v>22.538879567253513</c:v>
                </c:pt>
              </c:numCache>
            </c:numRef>
          </c:val>
          <c:smooth val="0"/>
        </c:ser>
        <c:ser>
          <c:idx val="2"/>
          <c:order val="1"/>
          <c:spPr>
            <a:ln w="31750">
              <a:solidFill>
                <a:srgbClr val="0070C0"/>
              </a:solidFill>
              <a:prstDash val="sysDash"/>
            </a:ln>
          </c:spPr>
          <c:marker>
            <c:symbol val="none"/>
          </c:marker>
          <c:cat>
            <c:numRef>
              <c:f>'Tables 20(i) - 20a(ii)'!$B$9:$B$20</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'Tables 20(i) - 20a(ii)'!$F$9:$F$20</c:f>
              <c:numCache>
                <c:formatCode>0</c:formatCode>
                <c:ptCount val="12"/>
                <c:pt idx="0">
                  <c:v>32.659092612620334</c:v>
                </c:pt>
                <c:pt idx="1">
                  <c:v>32.659092612620334</c:v>
                </c:pt>
                <c:pt idx="2">
                  <c:v>32.659092612620334</c:v>
                </c:pt>
                <c:pt idx="3">
                  <c:v>32.659092612620334</c:v>
                </c:pt>
                <c:pt idx="4">
                  <c:v>32.659092612620334</c:v>
                </c:pt>
                <c:pt idx="5">
                  <c:v>32.659092612620334</c:v>
                </c:pt>
                <c:pt idx="6">
                  <c:v>32.659092612620334</c:v>
                </c:pt>
                <c:pt idx="7">
                  <c:v>32.659092612620334</c:v>
                </c:pt>
                <c:pt idx="8">
                  <c:v>32.659092612620334</c:v>
                </c:pt>
                <c:pt idx="9">
                  <c:v>32.659092612620334</c:v>
                </c:pt>
                <c:pt idx="10">
                  <c:v>32.659092612620334</c:v>
                </c:pt>
                <c:pt idx="11">
                  <c:v>32.659092612620334</c:v>
                </c:pt>
              </c:numCache>
            </c:numRef>
          </c:val>
          <c:smooth val="0"/>
        </c:ser>
        <c:ser>
          <c:idx val="1"/>
          <c:order val="2"/>
          <c:tx>
            <c:v>Least Deprived Child Pedestrian KSI Rates</c:v>
          </c:tx>
          <c:spPr>
            <a:ln w="31750">
              <a:solidFill>
                <a:srgbClr val="00B050"/>
              </a:solidFill>
            </a:ln>
          </c:spPr>
          <c:marker>
            <c:symbol val="none"/>
          </c:marker>
          <c:cat>
            <c:numRef>
              <c:f>'Tables 20(i) - 20a(ii)'!$B$9:$B$20</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'Tables 20(i) - 20a(ii)'!$E$33:$E$44</c:f>
              <c:numCache>
                <c:formatCode>#,##0.00</c:formatCode>
                <c:ptCount val="12"/>
                <c:pt idx="0">
                  <c:v>6.1126562547755121</c:v>
                </c:pt>
                <c:pt idx="1">
                  <c:v>9.2052776925437261</c:v>
                </c:pt>
                <c:pt idx="2">
                  <c:v>6.1722679998765555</c:v>
                </c:pt>
                <c:pt idx="3">
                  <c:v>18.603497457522014</c:v>
                </c:pt>
                <c:pt idx="4">
                  <c:v>6.2402496099843985</c:v>
                </c:pt>
                <c:pt idx="5">
                  <c:v>3.1462371004278884</c:v>
                </c:pt>
                <c:pt idx="6">
                  <c:v>0</c:v>
                </c:pt>
                <c:pt idx="7">
                  <c:v>6.3343257110280611</c:v>
                </c:pt>
                <c:pt idx="8">
                  <c:v>6.3241106719367579</c:v>
                </c:pt>
                <c:pt idx="9">
                  <c:v>6.2877263581488938</c:v>
                </c:pt>
                <c:pt idx="10">
                  <c:v>3.1032770605759681</c:v>
                </c:pt>
                <c:pt idx="11">
                  <c:v>9.2618319903676962</c:v>
                </c:pt>
              </c:numCache>
            </c:numRef>
          </c:val>
          <c:smooth val="0"/>
        </c:ser>
        <c:ser>
          <c:idx val="3"/>
          <c:order val="3"/>
          <c:spPr>
            <a:ln w="31750">
              <a:solidFill>
                <a:srgbClr val="7D60A0"/>
              </a:solidFill>
              <a:prstDash val="sysDash"/>
            </a:ln>
          </c:spPr>
          <c:marker>
            <c:symbol val="none"/>
          </c:marker>
          <c:cat>
            <c:numRef>
              <c:f>'Tables 20(i) - 20a(ii)'!$B$9:$B$20</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'Tables 20(i) - 20a(ii)'!$F$33:$F$44</c:f>
              <c:numCache>
                <c:formatCode>0</c:formatCode>
                <c:ptCount val="12"/>
                <c:pt idx="0">
                  <c:v>9.2584591455059435</c:v>
                </c:pt>
                <c:pt idx="1">
                  <c:v>9.2584591455059435</c:v>
                </c:pt>
                <c:pt idx="2">
                  <c:v>9.2584591455059435</c:v>
                </c:pt>
                <c:pt idx="3">
                  <c:v>9.2584591455059435</c:v>
                </c:pt>
                <c:pt idx="4">
                  <c:v>9.2584591455059435</c:v>
                </c:pt>
                <c:pt idx="5">
                  <c:v>9.2584591455059435</c:v>
                </c:pt>
                <c:pt idx="6">
                  <c:v>9.2584591455059435</c:v>
                </c:pt>
                <c:pt idx="7">
                  <c:v>9.2584591455059435</c:v>
                </c:pt>
                <c:pt idx="8">
                  <c:v>9.2584591455059435</c:v>
                </c:pt>
                <c:pt idx="9">
                  <c:v>9.2584591455059435</c:v>
                </c:pt>
                <c:pt idx="10">
                  <c:v>9.2584591455059435</c:v>
                </c:pt>
                <c:pt idx="11">
                  <c:v>9.2584591455059435</c:v>
                </c:pt>
              </c:numCache>
            </c:numRef>
          </c:val>
          <c:smooth val="0"/>
        </c:ser>
        <c:dLbls>
          <c:showLegendKey val="0"/>
          <c:showVal val="0"/>
          <c:showCatName val="0"/>
          <c:showSerName val="0"/>
          <c:showPercent val="0"/>
          <c:showBubbleSize val="0"/>
        </c:dLbls>
        <c:smooth val="0"/>
        <c:axId val="388732608"/>
        <c:axId val="388731432"/>
      </c:lineChart>
      <c:catAx>
        <c:axId val="388732608"/>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50754331171290967"/>
              <c:y val="0.9447264361104053"/>
            </c:manualLayout>
          </c:layout>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mn-lt"/>
                <a:ea typeface="Arial"/>
                <a:cs typeface="Arial"/>
              </a:defRPr>
            </a:pPr>
            <a:endParaRPr lang="en-US"/>
          </a:p>
        </c:txPr>
        <c:crossAx val="388731432"/>
        <c:crosses val="autoZero"/>
        <c:auto val="1"/>
        <c:lblAlgn val="ctr"/>
        <c:lblOffset val="100"/>
        <c:noMultiLvlLbl val="0"/>
      </c:catAx>
      <c:valAx>
        <c:axId val="388731432"/>
        <c:scaling>
          <c:orientation val="minMax"/>
          <c:max val="5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257867519934E-3"/>
              <c:y val="0.30317514788263838"/>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388732608"/>
        <c:crosses val="autoZero"/>
        <c:crossBetween val="between"/>
        <c:majorUnit val="10"/>
      </c:valAx>
      <c:spPr>
        <a:noFill/>
        <a:ln w="25400">
          <a:noFill/>
        </a:ln>
      </c:spPr>
    </c:plotArea>
    <c:legend>
      <c:legendPos val="t"/>
      <c:legendEntry>
        <c:idx val="1"/>
        <c:delete val="1"/>
      </c:legendEntry>
      <c:legendEntry>
        <c:idx val="3"/>
        <c:delete val="1"/>
      </c:legendEntry>
      <c:layout>
        <c:manualLayout>
          <c:xMode val="edge"/>
          <c:yMode val="edge"/>
          <c:x val="7.9008077262852958E-2"/>
          <c:y val="6.2395335159104594E-2"/>
          <c:w val="0.89330570398268871"/>
          <c:h val="5.3728068636272393E-2"/>
        </c:manualLayout>
      </c:layout>
      <c:overlay val="0"/>
      <c:txPr>
        <a:bodyPr/>
        <a:lstStyle/>
        <a:p>
          <a:pPr>
            <a:defRPr sz="1000" b="1" i="0" u="none" strike="noStrike" baseline="0">
              <a:solidFill>
                <a:srgbClr val="000000"/>
              </a:solidFill>
              <a:latin typeface="+mn-lt"/>
              <a:ea typeface="Arial"/>
              <a:cs typeface="Arial"/>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00247147519828"/>
          <c:y val="5.4547770707426904E-2"/>
          <c:w val="0.85820298673962148"/>
          <c:h val="0.78756620292306856"/>
        </c:manualLayout>
      </c:layout>
      <c:lineChart>
        <c:grouping val="standard"/>
        <c:varyColors val="0"/>
        <c:ser>
          <c:idx val="1"/>
          <c:order val="0"/>
          <c:spPr>
            <a:ln w="31750">
              <a:solidFill>
                <a:srgbClr val="FF0000"/>
              </a:solidFill>
            </a:ln>
          </c:spPr>
          <c:marker>
            <c:symbol val="none"/>
          </c:marker>
          <c:dPt>
            <c:idx val="13"/>
            <c:bubble3D val="0"/>
            <c:spPr>
              <a:ln w="31750">
                <a:solidFill>
                  <a:srgbClr val="FF0000"/>
                </a:solidFill>
                <a:prstDash val="solid"/>
              </a:ln>
            </c:spPr>
          </c:dPt>
          <c:dPt>
            <c:idx val="14"/>
            <c:bubble3D val="0"/>
            <c:spPr>
              <a:ln w="31750">
                <a:solidFill>
                  <a:srgbClr val="FF0000"/>
                </a:solidFill>
                <a:prstDash val="solid"/>
              </a:ln>
            </c:spPr>
          </c:dPt>
          <c:dPt>
            <c:idx val="15"/>
            <c:bubble3D val="0"/>
            <c:spPr>
              <a:ln w="31750">
                <a:solidFill>
                  <a:srgbClr val="FF0000"/>
                </a:solidFill>
                <a:prstDash val="solid"/>
              </a:ln>
            </c:spPr>
          </c:dPt>
          <c:dPt>
            <c:idx val="16"/>
            <c:bubble3D val="0"/>
            <c:spPr>
              <a:ln w="31750">
                <a:solidFill>
                  <a:srgbClr val="FF0000"/>
                </a:solidFill>
                <a:prstDash val="sysDash"/>
              </a:ln>
            </c:spPr>
          </c:dPt>
          <c:cat>
            <c:numRef>
              <c:f>'Table 3'!$B$8:$B$24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3'!$C$8:$C$24</c:f>
              <c:numCache>
                <c:formatCode>General</c:formatCode>
                <c:ptCount val="17"/>
                <c:pt idx="0">
                  <c:v>151</c:v>
                </c:pt>
                <c:pt idx="1">
                  <c:v>129</c:v>
                </c:pt>
                <c:pt idx="2">
                  <c:v>152</c:v>
                </c:pt>
                <c:pt idx="3">
                  <c:v>106</c:v>
                </c:pt>
                <c:pt idx="4">
                  <c:v>101</c:v>
                </c:pt>
                <c:pt idx="5">
                  <c:v>120</c:v>
                </c:pt>
                <c:pt idx="6">
                  <c:v>95</c:v>
                </c:pt>
                <c:pt idx="7">
                  <c:v>93</c:v>
                </c:pt>
                <c:pt idx="8">
                  <c:v>92</c:v>
                </c:pt>
                <c:pt idx="9">
                  <c:v>73</c:v>
                </c:pt>
                <c:pt idx="10">
                  <c:v>70</c:v>
                </c:pt>
                <c:pt idx="11">
                  <c:v>72</c:v>
                </c:pt>
                <c:pt idx="12">
                  <c:v>82</c:v>
                </c:pt>
                <c:pt idx="13">
                  <c:v>68</c:v>
                </c:pt>
                <c:pt idx="14" formatCode="0">
                  <c:v>63</c:v>
                </c:pt>
                <c:pt idx="15" formatCode="0">
                  <c:v>71</c:v>
                </c:pt>
                <c:pt idx="16">
                  <c:v>58</c:v>
                </c:pt>
              </c:numCache>
            </c:numRef>
          </c:val>
          <c:smooth val="0"/>
        </c:ser>
        <c:ser>
          <c:idx val="0"/>
          <c:order val="1"/>
          <c:spPr>
            <a:ln w="31750">
              <a:prstDash val="sysDash"/>
            </a:ln>
          </c:spPr>
          <c:marker>
            <c:symbol val="none"/>
          </c:marker>
          <c:cat>
            <c:numRef>
              <c:f>'Table 3'!$B$8:$B$24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3'!$E$8:$E$24</c:f>
              <c:numCache>
                <c:formatCode>0</c:formatCode>
                <c:ptCount val="17"/>
                <c:pt idx="0">
                  <c:v>127.8</c:v>
                </c:pt>
                <c:pt idx="1">
                  <c:v>127.8</c:v>
                </c:pt>
                <c:pt idx="2">
                  <c:v>127.8</c:v>
                </c:pt>
                <c:pt idx="3">
                  <c:v>127.8</c:v>
                </c:pt>
                <c:pt idx="4">
                  <c:v>127.8</c:v>
                </c:pt>
                <c:pt idx="5">
                  <c:v>127.8</c:v>
                </c:pt>
                <c:pt idx="6">
                  <c:v>127.8</c:v>
                </c:pt>
                <c:pt idx="7">
                  <c:v>127.8</c:v>
                </c:pt>
                <c:pt idx="8">
                  <c:v>127.8</c:v>
                </c:pt>
                <c:pt idx="9">
                  <c:v>127.8</c:v>
                </c:pt>
                <c:pt idx="10">
                  <c:v>127.8</c:v>
                </c:pt>
                <c:pt idx="11">
                  <c:v>127.8</c:v>
                </c:pt>
                <c:pt idx="12">
                  <c:v>127.8</c:v>
                </c:pt>
                <c:pt idx="13">
                  <c:v>127.8</c:v>
                </c:pt>
                <c:pt idx="14">
                  <c:v>127.8</c:v>
                </c:pt>
                <c:pt idx="15">
                  <c:v>127.8</c:v>
                </c:pt>
                <c:pt idx="16">
                  <c:v>127.8</c:v>
                </c:pt>
              </c:numCache>
            </c:numRef>
          </c:val>
          <c:smooth val="0"/>
        </c:ser>
        <c:ser>
          <c:idx val="2"/>
          <c:order val="2"/>
          <c:spPr>
            <a:ln w="31750">
              <a:solidFill>
                <a:srgbClr val="00B050"/>
              </a:solidFill>
            </a:ln>
          </c:spPr>
          <c:marker>
            <c:symbol val="none"/>
          </c:marker>
          <c:cat>
            <c:numRef>
              <c:f>'Table 3'!$B$8:$B$24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3'!$F$8:$F$24</c:f>
              <c:numCache>
                <c:formatCode>0</c:formatCode>
                <c:ptCount val="17"/>
                <c:pt idx="0">
                  <c:v>58</c:v>
                </c:pt>
                <c:pt idx="1">
                  <c:v>58</c:v>
                </c:pt>
                <c:pt idx="2">
                  <c:v>58</c:v>
                </c:pt>
                <c:pt idx="3">
                  <c:v>58</c:v>
                </c:pt>
                <c:pt idx="4">
                  <c:v>58</c:v>
                </c:pt>
                <c:pt idx="5">
                  <c:v>58</c:v>
                </c:pt>
                <c:pt idx="6">
                  <c:v>58</c:v>
                </c:pt>
                <c:pt idx="7">
                  <c:v>58</c:v>
                </c:pt>
                <c:pt idx="8">
                  <c:v>58</c:v>
                </c:pt>
                <c:pt idx="9">
                  <c:v>58</c:v>
                </c:pt>
                <c:pt idx="10">
                  <c:v>58</c:v>
                </c:pt>
                <c:pt idx="11">
                  <c:v>58</c:v>
                </c:pt>
                <c:pt idx="12">
                  <c:v>58</c:v>
                </c:pt>
                <c:pt idx="13">
                  <c:v>58</c:v>
                </c:pt>
                <c:pt idx="14">
                  <c:v>58</c:v>
                </c:pt>
                <c:pt idx="15">
                  <c:v>58</c:v>
                </c:pt>
                <c:pt idx="16">
                  <c:v>58</c:v>
                </c:pt>
              </c:numCache>
            </c:numRef>
          </c:val>
          <c:smooth val="0"/>
        </c:ser>
        <c:dLbls>
          <c:showLegendKey val="0"/>
          <c:showVal val="0"/>
          <c:showCatName val="0"/>
          <c:showSerName val="0"/>
          <c:showPercent val="0"/>
          <c:showBubbleSize val="0"/>
        </c:dLbls>
        <c:smooth val="0"/>
        <c:axId val="381128608"/>
        <c:axId val="381129000"/>
      </c:lineChart>
      <c:catAx>
        <c:axId val="381128608"/>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381129000"/>
        <c:crosses val="autoZero"/>
        <c:auto val="1"/>
        <c:lblAlgn val="ctr"/>
        <c:lblOffset val="100"/>
        <c:noMultiLvlLbl val="0"/>
      </c:catAx>
      <c:valAx>
        <c:axId val="381129000"/>
        <c:scaling>
          <c:orientation val="minMax"/>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Number</a:t>
                </a:r>
              </a:p>
            </c:rich>
          </c:tx>
          <c:layout>
            <c:manualLayout>
              <c:xMode val="edge"/>
              <c:yMode val="edge"/>
              <c:x val="3.1641585822018406E-4"/>
              <c:y val="0.38292165271223338"/>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1128608"/>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11603128816827E-2"/>
          <c:y val="3.4088279287669852E-2"/>
          <c:w val="0.91964917751617703"/>
          <c:h val="0.84425839627189458"/>
        </c:manualLayout>
      </c:layout>
      <c:lineChart>
        <c:grouping val="standard"/>
        <c:varyColors val="0"/>
        <c:ser>
          <c:idx val="0"/>
          <c:order val="0"/>
          <c:tx>
            <c:v>Most Deprived Child Pedestrian KSI Rates</c:v>
          </c:tx>
          <c:spPr>
            <a:ln w="31750">
              <a:solidFill>
                <a:srgbClr val="FF0000"/>
              </a:solidFill>
            </a:ln>
          </c:spPr>
          <c:marker>
            <c:symbol val="none"/>
          </c:marker>
          <c:cat>
            <c:strRef>
              <c:f>'Tables 20(i) - 20a(ii)'!$B$60:$B$67</c:f>
              <c:strCache>
                <c:ptCount val="8"/>
                <c:pt idx="0">
                  <c:v>2008-2012</c:v>
                </c:pt>
                <c:pt idx="1">
                  <c:v>2009-2013</c:v>
                </c:pt>
                <c:pt idx="2">
                  <c:v>2010-2014</c:v>
                </c:pt>
                <c:pt idx="3">
                  <c:v>2011-2015</c:v>
                </c:pt>
                <c:pt idx="4">
                  <c:v>2012-2016</c:v>
                </c:pt>
                <c:pt idx="5">
                  <c:v>2013-2017</c:v>
                </c:pt>
                <c:pt idx="6">
                  <c:v>2014-2018</c:v>
                </c:pt>
                <c:pt idx="7">
                  <c:v>2015-2019</c:v>
                </c:pt>
              </c:strCache>
            </c:strRef>
          </c:cat>
          <c:val>
            <c:numRef>
              <c:f>'Tables 20(i) - 20a(ii)'!$E$60:$E$67</c:f>
              <c:numCache>
                <c:formatCode>0.00</c:formatCode>
                <c:ptCount val="8"/>
                <c:pt idx="0">
                  <c:v>32.659092612620334</c:v>
                </c:pt>
                <c:pt idx="1">
                  <c:v>34.344529292127049</c:v>
                </c:pt>
                <c:pt idx="2">
                  <c:v>31.035128554993712</c:v>
                </c:pt>
                <c:pt idx="3">
                  <c:v>25.016633399866933</c:v>
                </c:pt>
                <c:pt idx="4">
                  <c:v>26.930408655750167</c:v>
                </c:pt>
                <c:pt idx="5">
                  <c:v>22.476138703910845</c:v>
                </c:pt>
                <c:pt idx="6" formatCode="#,##0.00">
                  <c:v>19.131037264158262</c:v>
                </c:pt>
                <c:pt idx="7" formatCode="#,##0.00">
                  <c:v>19.96478008026865</c:v>
                </c:pt>
              </c:numCache>
            </c:numRef>
          </c:val>
          <c:smooth val="0"/>
        </c:ser>
        <c:ser>
          <c:idx val="2"/>
          <c:order val="1"/>
          <c:spPr>
            <a:ln w="31750">
              <a:solidFill>
                <a:srgbClr val="0070C0"/>
              </a:solidFill>
              <a:prstDash val="sysDash"/>
            </a:ln>
          </c:spPr>
          <c:marker>
            <c:symbol val="none"/>
          </c:marker>
          <c:cat>
            <c:strRef>
              <c:f>'Tables 20(i) - 20a(ii)'!$B$60:$B$67</c:f>
              <c:strCache>
                <c:ptCount val="8"/>
                <c:pt idx="0">
                  <c:v>2008-2012</c:v>
                </c:pt>
                <c:pt idx="1">
                  <c:v>2009-2013</c:v>
                </c:pt>
                <c:pt idx="2">
                  <c:v>2010-2014</c:v>
                </c:pt>
                <c:pt idx="3">
                  <c:v>2011-2015</c:v>
                </c:pt>
                <c:pt idx="4">
                  <c:v>2012-2016</c:v>
                </c:pt>
                <c:pt idx="5">
                  <c:v>2013-2017</c:v>
                </c:pt>
                <c:pt idx="6">
                  <c:v>2014-2018</c:v>
                </c:pt>
                <c:pt idx="7">
                  <c:v>2015-2019</c:v>
                </c:pt>
              </c:strCache>
            </c:strRef>
          </c:cat>
          <c:val>
            <c:numRef>
              <c:f>'Tables 20(i) - 20a(ii)'!$F$60:$F$67</c:f>
              <c:numCache>
                <c:formatCode>0</c:formatCode>
                <c:ptCount val="8"/>
                <c:pt idx="0">
                  <c:v>32.659092612620334</c:v>
                </c:pt>
                <c:pt idx="1">
                  <c:v>32.659092612620334</c:v>
                </c:pt>
                <c:pt idx="2">
                  <c:v>32.659092612620334</c:v>
                </c:pt>
                <c:pt idx="3">
                  <c:v>32.659092612620334</c:v>
                </c:pt>
                <c:pt idx="4">
                  <c:v>32.659092612620334</c:v>
                </c:pt>
                <c:pt idx="5">
                  <c:v>32.659092612620334</c:v>
                </c:pt>
                <c:pt idx="6">
                  <c:v>32.659092612620334</c:v>
                </c:pt>
                <c:pt idx="7">
                  <c:v>32.659092612620334</c:v>
                </c:pt>
              </c:numCache>
            </c:numRef>
          </c:val>
          <c:smooth val="0"/>
        </c:ser>
        <c:ser>
          <c:idx val="1"/>
          <c:order val="2"/>
          <c:tx>
            <c:v>Least Deprived Child Pedestrian KSI Rates</c:v>
          </c:tx>
          <c:spPr>
            <a:ln w="31750">
              <a:solidFill>
                <a:srgbClr val="00B050"/>
              </a:solidFill>
            </a:ln>
          </c:spPr>
          <c:marker>
            <c:symbol val="none"/>
          </c:marker>
          <c:cat>
            <c:strRef>
              <c:f>'Tables 20(i) - 20a(ii)'!$B$60:$B$67</c:f>
              <c:strCache>
                <c:ptCount val="8"/>
                <c:pt idx="0">
                  <c:v>2008-2012</c:v>
                </c:pt>
                <c:pt idx="1">
                  <c:v>2009-2013</c:v>
                </c:pt>
                <c:pt idx="2">
                  <c:v>2010-2014</c:v>
                </c:pt>
                <c:pt idx="3">
                  <c:v>2011-2015</c:v>
                </c:pt>
                <c:pt idx="4">
                  <c:v>2012-2016</c:v>
                </c:pt>
                <c:pt idx="5">
                  <c:v>2013-2017</c:v>
                </c:pt>
                <c:pt idx="6">
                  <c:v>2014-2018</c:v>
                </c:pt>
                <c:pt idx="7">
                  <c:v>2015-2019</c:v>
                </c:pt>
              </c:strCache>
            </c:strRef>
          </c:cat>
          <c:val>
            <c:numRef>
              <c:f>'Tables 20(i) - 20a(ii)'!$E$80:$E$87</c:f>
              <c:numCache>
                <c:formatCode>0.00</c:formatCode>
                <c:ptCount val="8"/>
                <c:pt idx="0">
                  <c:v>9.2584591455059435</c:v>
                </c:pt>
                <c:pt idx="1">
                  <c:v>8.6913874558446462</c:v>
                </c:pt>
                <c:pt idx="2">
                  <c:v>6.875601615141326</c:v>
                </c:pt>
                <c:pt idx="3">
                  <c:v>6.9114145152271025</c:v>
                </c:pt>
                <c:pt idx="4">
                  <c:v>4.415568031287453</c:v>
                </c:pt>
                <c:pt idx="5">
                  <c:v>4.4223188112807037</c:v>
                </c:pt>
                <c:pt idx="6">
                  <c:v>4.4100599768156847</c:v>
                </c:pt>
                <c:pt idx="7">
                  <c:v>6.2648005913971758</c:v>
                </c:pt>
              </c:numCache>
            </c:numRef>
          </c:val>
          <c:smooth val="0"/>
        </c:ser>
        <c:ser>
          <c:idx val="3"/>
          <c:order val="3"/>
          <c:spPr>
            <a:ln w="31750">
              <a:prstDash val="sysDash"/>
            </a:ln>
          </c:spPr>
          <c:marker>
            <c:symbol val="none"/>
          </c:marker>
          <c:cat>
            <c:strRef>
              <c:f>'Tables 20(i) - 20a(ii)'!$B$60:$B$67</c:f>
              <c:strCache>
                <c:ptCount val="8"/>
                <c:pt idx="0">
                  <c:v>2008-2012</c:v>
                </c:pt>
                <c:pt idx="1">
                  <c:v>2009-2013</c:v>
                </c:pt>
                <c:pt idx="2">
                  <c:v>2010-2014</c:v>
                </c:pt>
                <c:pt idx="3">
                  <c:v>2011-2015</c:v>
                </c:pt>
                <c:pt idx="4">
                  <c:v>2012-2016</c:v>
                </c:pt>
                <c:pt idx="5">
                  <c:v>2013-2017</c:v>
                </c:pt>
                <c:pt idx="6">
                  <c:v>2014-2018</c:v>
                </c:pt>
                <c:pt idx="7">
                  <c:v>2015-2019</c:v>
                </c:pt>
              </c:strCache>
            </c:strRef>
          </c:cat>
          <c:val>
            <c:numRef>
              <c:f>'Tables 20(i) - 20a(ii)'!$F$80:$F$87</c:f>
              <c:numCache>
                <c:formatCode>0</c:formatCode>
                <c:ptCount val="8"/>
                <c:pt idx="0">
                  <c:v>9.2584591455059435</c:v>
                </c:pt>
                <c:pt idx="1">
                  <c:v>9.2584591455059435</c:v>
                </c:pt>
                <c:pt idx="2">
                  <c:v>9.2584591455059435</c:v>
                </c:pt>
                <c:pt idx="3">
                  <c:v>9.2584591455059435</c:v>
                </c:pt>
                <c:pt idx="4">
                  <c:v>9.2584591455059435</c:v>
                </c:pt>
                <c:pt idx="5">
                  <c:v>9.2584591455059435</c:v>
                </c:pt>
                <c:pt idx="6">
                  <c:v>9.2584591455059435</c:v>
                </c:pt>
                <c:pt idx="7">
                  <c:v>9.2584591455059435</c:v>
                </c:pt>
              </c:numCache>
            </c:numRef>
          </c:val>
          <c:smooth val="0"/>
        </c:ser>
        <c:dLbls>
          <c:showLegendKey val="0"/>
          <c:showVal val="0"/>
          <c:showCatName val="0"/>
          <c:showSerName val="0"/>
          <c:showPercent val="0"/>
          <c:showBubbleSize val="0"/>
        </c:dLbls>
        <c:smooth val="0"/>
        <c:axId val="388728688"/>
        <c:axId val="388733000"/>
      </c:lineChart>
      <c:catAx>
        <c:axId val="388728688"/>
        <c:scaling>
          <c:orientation val="minMax"/>
        </c:scaling>
        <c:delete val="0"/>
        <c:axPos val="b"/>
        <c:title>
          <c:tx>
            <c:rich>
              <a:bodyPr/>
              <a:lstStyle/>
              <a:p>
                <a:pPr>
                  <a:defRPr sz="1200" b="1" i="0" u="none" strike="noStrike" baseline="0">
                    <a:solidFill>
                      <a:srgbClr val="000000"/>
                    </a:solidFill>
                    <a:latin typeface="+mn-lt"/>
                    <a:ea typeface="Arial"/>
                    <a:cs typeface="Arial"/>
                  </a:defRPr>
                </a:pPr>
                <a:r>
                  <a:rPr lang="en-GB" sz="1200">
                    <a:latin typeface="+mn-lt"/>
                  </a:rPr>
                  <a:t>Year</a:t>
                </a:r>
              </a:p>
            </c:rich>
          </c:tx>
          <c:layout>
            <c:manualLayout>
              <c:xMode val="edge"/>
              <c:yMode val="edge"/>
              <c:x val="0.5075432897620471"/>
              <c:y val="0.93857089292409879"/>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mn-lt"/>
                <a:ea typeface="Arial"/>
                <a:cs typeface="Arial"/>
              </a:defRPr>
            </a:pPr>
            <a:endParaRPr lang="en-US"/>
          </a:p>
        </c:txPr>
        <c:crossAx val="388733000"/>
        <c:crosses val="autoZero"/>
        <c:auto val="1"/>
        <c:lblAlgn val="ctr"/>
        <c:lblOffset val="100"/>
        <c:noMultiLvlLbl val="0"/>
      </c:catAx>
      <c:valAx>
        <c:axId val="388733000"/>
        <c:scaling>
          <c:orientation val="minMax"/>
          <c:max val="50"/>
          <c:min val="0"/>
        </c:scaling>
        <c:delete val="0"/>
        <c:axPos val="l"/>
        <c:title>
          <c:tx>
            <c:rich>
              <a:bodyPr/>
              <a:lstStyle/>
              <a:p>
                <a:pPr>
                  <a:defRPr sz="1200" b="1" i="0" u="none" strike="noStrike" baseline="0">
                    <a:solidFill>
                      <a:srgbClr val="000000"/>
                    </a:solidFill>
                    <a:latin typeface="+mn-lt"/>
                    <a:ea typeface="Arial"/>
                    <a:cs typeface="Arial"/>
                  </a:defRPr>
                </a:pPr>
                <a:r>
                  <a:rPr lang="en-GB" sz="1200">
                    <a:latin typeface="+mn-lt"/>
                  </a:rPr>
                  <a:t>Rate</a:t>
                </a:r>
              </a:p>
            </c:rich>
          </c:tx>
          <c:layout>
            <c:manualLayout>
              <c:xMode val="edge"/>
              <c:yMode val="edge"/>
              <c:x val="6.3917257867519032E-3"/>
              <c:y val="0.41541994750656169"/>
            </c:manualLayout>
          </c:layout>
          <c:overlay val="0"/>
        </c:title>
        <c:numFmt formatCode="#,##0" sourceLinked="0"/>
        <c:majorTickMark val="none"/>
        <c:minorTickMark val="none"/>
        <c:tickLblPos val="nextTo"/>
        <c:txPr>
          <a:bodyPr rot="0" vert="horz"/>
          <a:lstStyle/>
          <a:p>
            <a:pPr>
              <a:defRPr sz="1200" b="0" i="0" u="none" strike="noStrike" baseline="0">
                <a:solidFill>
                  <a:srgbClr val="000000"/>
                </a:solidFill>
                <a:latin typeface="+mn-lt"/>
                <a:ea typeface="Arial"/>
                <a:cs typeface="Arial"/>
              </a:defRPr>
            </a:pPr>
            <a:endParaRPr lang="en-US"/>
          </a:p>
        </c:txPr>
        <c:crossAx val="388728688"/>
        <c:crosses val="autoZero"/>
        <c:crossBetween val="between"/>
        <c:majorUnit val="10"/>
      </c:valAx>
      <c:spPr>
        <a:noFill/>
        <a:ln w="25400">
          <a:noFill/>
        </a:ln>
      </c:spPr>
    </c:plotArea>
    <c:legend>
      <c:legendPos val="t"/>
      <c:legendEntry>
        <c:idx val="1"/>
        <c:delete val="1"/>
      </c:legendEntry>
      <c:legendEntry>
        <c:idx val="3"/>
        <c:delete val="1"/>
      </c:legendEntry>
      <c:layout>
        <c:manualLayout>
          <c:xMode val="edge"/>
          <c:yMode val="edge"/>
          <c:x val="7.8602773663193085E-2"/>
          <c:y val="5.7823129251700682E-2"/>
          <c:w val="0.9"/>
          <c:h val="6.1506508115057049E-2"/>
        </c:manualLayout>
      </c:layout>
      <c:overlay val="0"/>
      <c:txPr>
        <a:bodyPr/>
        <a:lstStyle/>
        <a:p>
          <a:pPr>
            <a:defRPr sz="1000" b="1" i="0" u="none" strike="noStrike" baseline="0">
              <a:solidFill>
                <a:srgbClr val="000000"/>
              </a:solidFill>
              <a:latin typeface="+mn-lt"/>
              <a:ea typeface="Arial"/>
              <a:cs typeface="Arial"/>
            </a:defRPr>
          </a:pPr>
          <a:endParaRPr lang="en-US"/>
        </a:p>
      </c:txPr>
    </c:legend>
    <c:plotVisOnly val="0"/>
    <c:dispBlanksAs val="gap"/>
    <c:showDLblsOverMax val="0"/>
  </c:chart>
  <c:spPr>
    <a:ln>
      <a:noFill/>
    </a:ln>
  </c:spPr>
  <c:txPr>
    <a:bodyPr/>
    <a:lstStyle/>
    <a:p>
      <a:pPr>
        <a:defRPr sz="1000" b="1" i="0" u="none" strike="noStrike" baseline="0">
          <a:solidFill>
            <a:srgbClr val="000000"/>
          </a:solidFill>
          <a:latin typeface="Arial"/>
          <a:ea typeface="Arial"/>
          <a:cs typeface="Arial"/>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98217060507638"/>
          <c:y val="2.9538267716535442E-2"/>
          <c:w val="0.86194187611761575"/>
          <c:h val="0.8234288404367146"/>
        </c:manualLayout>
      </c:layout>
      <c:lineChart>
        <c:grouping val="standard"/>
        <c:varyColors val="0"/>
        <c:ser>
          <c:idx val="1"/>
          <c:order val="0"/>
          <c:spPr>
            <a:ln w="31750">
              <a:solidFill>
                <a:srgbClr val="FF0000"/>
              </a:solidFill>
            </a:ln>
          </c:spPr>
          <c:marker>
            <c:symbol val="none"/>
          </c:marker>
          <c:cat>
            <c:numRef>
              <c:f>'Tables 21 &amp; 21a'!$B$8:$B$23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21 &amp; 21a'!$C$8:$C$23</c:f>
              <c:numCache>
                <c:formatCode>General</c:formatCode>
                <c:ptCount val="16"/>
                <c:pt idx="0">
                  <c:v>465</c:v>
                </c:pt>
                <c:pt idx="1">
                  <c:v>368</c:v>
                </c:pt>
                <c:pt idx="2">
                  <c:v>477</c:v>
                </c:pt>
                <c:pt idx="3">
                  <c:v>442</c:v>
                </c:pt>
                <c:pt idx="4">
                  <c:v>372</c:v>
                </c:pt>
                <c:pt idx="5">
                  <c:v>359</c:v>
                </c:pt>
                <c:pt idx="6">
                  <c:v>288</c:v>
                </c:pt>
                <c:pt idx="7">
                  <c:v>233</c:v>
                </c:pt>
                <c:pt idx="8">
                  <c:v>242</c:v>
                </c:pt>
                <c:pt idx="9">
                  <c:v>215</c:v>
                </c:pt>
                <c:pt idx="10">
                  <c:v>259</c:v>
                </c:pt>
                <c:pt idx="11">
                  <c:v>243</c:v>
                </c:pt>
                <c:pt idx="12">
                  <c:v>265</c:v>
                </c:pt>
                <c:pt idx="13">
                  <c:v>235</c:v>
                </c:pt>
                <c:pt idx="14">
                  <c:v>218</c:v>
                </c:pt>
                <c:pt idx="15">
                  <c:v>233</c:v>
                </c:pt>
              </c:numCache>
            </c:numRef>
          </c:val>
          <c:smooth val="0"/>
        </c:ser>
        <c:ser>
          <c:idx val="2"/>
          <c:order val="1"/>
          <c:spPr>
            <a:ln w="31750">
              <a:solidFill>
                <a:srgbClr val="0070C0"/>
              </a:solidFill>
              <a:prstDash val="sysDash"/>
            </a:ln>
          </c:spPr>
          <c:marker>
            <c:symbol val="none"/>
          </c:marker>
          <c:cat>
            <c:numRef>
              <c:f>'Tables 21 &amp; 21a'!$B$8:$B$23</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'Tables 21 &amp; 21a'!$D$8:$D$23</c:f>
              <c:numCache>
                <c:formatCode>0</c:formatCode>
                <c:ptCount val="16"/>
                <c:pt idx="0">
                  <c:v>424.8</c:v>
                </c:pt>
                <c:pt idx="1">
                  <c:v>424.8</c:v>
                </c:pt>
                <c:pt idx="2">
                  <c:v>424.8</c:v>
                </c:pt>
                <c:pt idx="3">
                  <c:v>424.8</c:v>
                </c:pt>
                <c:pt idx="4">
                  <c:v>424.8</c:v>
                </c:pt>
                <c:pt idx="5">
                  <c:v>424.8</c:v>
                </c:pt>
                <c:pt idx="6">
                  <c:v>424.8</c:v>
                </c:pt>
                <c:pt idx="7">
                  <c:v>424.8</c:v>
                </c:pt>
                <c:pt idx="8">
                  <c:v>424.8</c:v>
                </c:pt>
                <c:pt idx="9">
                  <c:v>424.8</c:v>
                </c:pt>
                <c:pt idx="10">
                  <c:v>424.8</c:v>
                </c:pt>
                <c:pt idx="11">
                  <c:v>424.8</c:v>
                </c:pt>
                <c:pt idx="12">
                  <c:v>424.8</c:v>
                </c:pt>
                <c:pt idx="13">
                  <c:v>424.8</c:v>
                </c:pt>
                <c:pt idx="14">
                  <c:v>424.8</c:v>
                </c:pt>
                <c:pt idx="15">
                  <c:v>424.8</c:v>
                </c:pt>
              </c:numCache>
            </c:numRef>
          </c:val>
          <c:smooth val="0"/>
        </c:ser>
        <c:dLbls>
          <c:showLegendKey val="0"/>
          <c:showVal val="0"/>
          <c:showCatName val="0"/>
          <c:showSerName val="0"/>
          <c:showPercent val="0"/>
          <c:showBubbleSize val="0"/>
        </c:dLbls>
        <c:smooth val="0"/>
        <c:axId val="388730256"/>
        <c:axId val="388731040"/>
      </c:lineChart>
      <c:catAx>
        <c:axId val="38873025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layout>
            <c:manualLayout>
              <c:xMode val="edge"/>
              <c:yMode val="edge"/>
              <c:x val="0.53217584464599565"/>
              <c:y val="0.9275508006216665"/>
            </c:manualLayout>
          </c:layout>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8731040"/>
        <c:crosses val="autoZero"/>
        <c:auto val="1"/>
        <c:lblAlgn val="ctr"/>
        <c:lblOffset val="100"/>
        <c:noMultiLvlLbl val="0"/>
      </c:catAx>
      <c:valAx>
        <c:axId val="388731040"/>
        <c:scaling>
          <c:orientation val="minMax"/>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2483078927468417E-3"/>
              <c:y val="0.37917473430576787"/>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8730256"/>
        <c:crosses val="autoZero"/>
        <c:crossBetween val="between"/>
        <c:majorUnit val="100"/>
      </c:valAx>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41620950771246"/>
          <c:y val="2.9538267716535442E-2"/>
          <c:w val="0.86472203537372871"/>
          <c:h val="0.79722074110814889"/>
        </c:manualLayout>
      </c:layout>
      <c:lineChart>
        <c:grouping val="standard"/>
        <c:varyColors val="0"/>
        <c:ser>
          <c:idx val="1"/>
          <c:order val="0"/>
          <c:spPr>
            <a:ln w="31750">
              <a:solidFill>
                <a:srgbClr val="FF0000"/>
              </a:solidFill>
            </a:ln>
          </c:spPr>
          <c:marker>
            <c:symbol val="none"/>
          </c:marker>
          <c:cat>
            <c:strRef>
              <c:f>'Tables 21 &amp; 21a'!$A$38:$A$49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21 &amp; 21a'!$C$38:$C$49</c:f>
              <c:numCache>
                <c:formatCode>0</c:formatCode>
                <c:ptCount val="12"/>
                <c:pt idx="0">
                  <c:v>424.8</c:v>
                </c:pt>
                <c:pt idx="1">
                  <c:v>403.6</c:v>
                </c:pt>
                <c:pt idx="2">
                  <c:v>387.6</c:v>
                </c:pt>
                <c:pt idx="3">
                  <c:v>338.8</c:v>
                </c:pt>
                <c:pt idx="4">
                  <c:v>298.8</c:v>
                </c:pt>
                <c:pt idx="5">
                  <c:v>267.39999999999998</c:v>
                </c:pt>
                <c:pt idx="6">
                  <c:v>247.4</c:v>
                </c:pt>
                <c:pt idx="7">
                  <c:v>238.4</c:v>
                </c:pt>
                <c:pt idx="8">
                  <c:v>244.8</c:v>
                </c:pt>
                <c:pt idx="9">
                  <c:v>243.4</c:v>
                </c:pt>
                <c:pt idx="10">
                  <c:v>244</c:v>
                </c:pt>
                <c:pt idx="11">
                  <c:v>238.8</c:v>
                </c:pt>
              </c:numCache>
            </c:numRef>
          </c:val>
          <c:smooth val="0"/>
        </c:ser>
        <c:ser>
          <c:idx val="2"/>
          <c:order val="1"/>
          <c:spPr>
            <a:ln w="31750">
              <a:solidFill>
                <a:srgbClr val="0070C0"/>
              </a:solidFill>
              <a:prstDash val="sysDash"/>
            </a:ln>
          </c:spPr>
          <c:marker>
            <c:symbol val="none"/>
          </c:marker>
          <c:cat>
            <c:strRef>
              <c:f>'Tables 21 &amp; 21a'!$A$38:$A$49</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'Tables 21 &amp; 21a'!$D$38:$D$49</c:f>
              <c:numCache>
                <c:formatCode>0</c:formatCode>
                <c:ptCount val="12"/>
                <c:pt idx="0">
                  <c:v>424.8</c:v>
                </c:pt>
                <c:pt idx="1">
                  <c:v>424.8</c:v>
                </c:pt>
                <c:pt idx="2">
                  <c:v>424.8</c:v>
                </c:pt>
                <c:pt idx="3">
                  <c:v>424.8</c:v>
                </c:pt>
                <c:pt idx="4">
                  <c:v>424.8</c:v>
                </c:pt>
                <c:pt idx="5">
                  <c:v>424.8</c:v>
                </c:pt>
                <c:pt idx="6">
                  <c:v>424.8</c:v>
                </c:pt>
                <c:pt idx="7">
                  <c:v>424.8</c:v>
                </c:pt>
                <c:pt idx="8">
                  <c:v>424.8</c:v>
                </c:pt>
                <c:pt idx="9">
                  <c:v>424.8</c:v>
                </c:pt>
                <c:pt idx="10">
                  <c:v>424.8</c:v>
                </c:pt>
                <c:pt idx="11">
                  <c:v>424.8</c:v>
                </c:pt>
              </c:numCache>
            </c:numRef>
          </c:val>
          <c:smooth val="0"/>
        </c:ser>
        <c:dLbls>
          <c:showLegendKey val="0"/>
          <c:showVal val="0"/>
          <c:showCatName val="0"/>
          <c:showSerName val="0"/>
          <c:showPercent val="0"/>
          <c:showBubbleSize val="0"/>
        </c:dLbls>
        <c:smooth val="0"/>
        <c:axId val="388727512"/>
        <c:axId val="500202760"/>
      </c:lineChart>
      <c:catAx>
        <c:axId val="38872751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00202760"/>
        <c:crosses val="autoZero"/>
        <c:auto val="1"/>
        <c:lblAlgn val="ctr"/>
        <c:lblOffset val="100"/>
        <c:noMultiLvlLbl val="0"/>
      </c:catAx>
      <c:valAx>
        <c:axId val="500202760"/>
        <c:scaling>
          <c:orientation val="minMax"/>
          <c:max val="600"/>
          <c:min val="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2483750265681233E-3"/>
              <c:y val="0.37917479151672823"/>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8727512"/>
        <c:crosses val="autoZero"/>
        <c:crossBetween val="between"/>
        <c:majorUnit val="100"/>
      </c:valAx>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16192134936908E-2"/>
          <c:y val="4.1699592118711437E-2"/>
          <c:w val="0.8857601547749222"/>
          <c:h val="0.85048802171891114"/>
        </c:manualLayout>
      </c:layout>
      <c:lineChart>
        <c:grouping val="standard"/>
        <c:varyColors val="0"/>
        <c:ser>
          <c:idx val="0"/>
          <c:order val="0"/>
          <c:tx>
            <c:v>0-6 months</c:v>
          </c:tx>
          <c:marker>
            <c:symbol val="none"/>
          </c:marker>
          <c:cat>
            <c:strRef>
              <c:f>'Tables 22 - 22f'!$C$28:$C$36</c:f>
              <c:strCache>
                <c:ptCount val="9"/>
                <c:pt idx="0">
                  <c:v>2017-2019</c:v>
                </c:pt>
                <c:pt idx="2">
                  <c:v>2008-2010</c:v>
                </c:pt>
                <c:pt idx="3">
                  <c:v>2009-2011</c:v>
                </c:pt>
                <c:pt idx="4">
                  <c:v>2010-2012</c:v>
                </c:pt>
                <c:pt idx="5">
                  <c:v>2011-2013</c:v>
                </c:pt>
                <c:pt idx="6">
                  <c:v>2012-2014</c:v>
                </c:pt>
                <c:pt idx="7">
                  <c:v>2013-2015</c:v>
                </c:pt>
                <c:pt idx="8">
                  <c:v>2014-2016</c:v>
                </c:pt>
              </c:strCache>
            </c:strRef>
          </c:cat>
          <c:val>
            <c:numRef>
              <c:f>'Tables 22 - 22f'!$D$28:$D$36</c:f>
              <c:numCache>
                <c:formatCode>0</c:formatCode>
                <c:ptCount val="9"/>
                <c:pt idx="0">
                  <c:v>8.1769147788565277</c:v>
                </c:pt>
                <c:pt idx="1">
                  <c:v>26.197992384908272</c:v>
                </c:pt>
                <c:pt idx="2">
                  <c:v>86.151090342679126</c:v>
                </c:pt>
                <c:pt idx="3">
                  <c:v>71.460431654676256</c:v>
                </c:pt>
                <c:pt idx="4">
                  <c:v>60.46915017462166</c:v>
                </c:pt>
                <c:pt idx="5">
                  <c:v>45.727387729285262</c:v>
                </c:pt>
                <c:pt idx="6">
                  <c:v>40.925724637681157</c:v>
                </c:pt>
                <c:pt idx="7">
                  <c:v>34.784677611230073</c:v>
                </c:pt>
                <c:pt idx="8">
                  <c:v>36.734139613834081</c:v>
                </c:pt>
              </c:numCache>
            </c:numRef>
          </c:val>
          <c:smooth val="0"/>
        </c:ser>
        <c:ser>
          <c:idx val="1"/>
          <c:order val="1"/>
          <c:tx>
            <c:v>7-12 months</c:v>
          </c:tx>
          <c:marker>
            <c:symbol val="none"/>
          </c:marker>
          <c:cat>
            <c:strRef>
              <c:f>'Tables 22 - 22f'!$C$28:$C$36</c:f>
              <c:strCache>
                <c:ptCount val="9"/>
                <c:pt idx="0">
                  <c:v>2017-2019</c:v>
                </c:pt>
                <c:pt idx="2">
                  <c:v>2008-2010</c:v>
                </c:pt>
                <c:pt idx="3">
                  <c:v>2009-2011</c:v>
                </c:pt>
                <c:pt idx="4">
                  <c:v>2010-2012</c:v>
                </c:pt>
                <c:pt idx="5">
                  <c:v>2011-2013</c:v>
                </c:pt>
                <c:pt idx="6">
                  <c:v>2012-2014</c:v>
                </c:pt>
                <c:pt idx="7">
                  <c:v>2013-2015</c:v>
                </c:pt>
                <c:pt idx="8">
                  <c:v>2014-2016</c:v>
                </c:pt>
              </c:strCache>
            </c:strRef>
          </c:cat>
          <c:val>
            <c:numRef>
              <c:f>'Tables 22 - 22f'!$E$28:$E$36</c:f>
              <c:numCache>
                <c:formatCode>0</c:formatCode>
                <c:ptCount val="9"/>
                <c:pt idx="0">
                  <c:v>7.7680690399136996</c:v>
                </c:pt>
                <c:pt idx="1">
                  <c:v>19.648494288681203</c:v>
                </c:pt>
                <c:pt idx="2">
                  <c:v>48.365524402907582</c:v>
                </c:pt>
                <c:pt idx="3">
                  <c:v>40.977310459324848</c:v>
                </c:pt>
                <c:pt idx="4">
                  <c:v>34.757857974388827</c:v>
                </c:pt>
                <c:pt idx="5">
                  <c:v>30.805819101834281</c:v>
                </c:pt>
                <c:pt idx="6">
                  <c:v>22.958333333333332</c:v>
                </c:pt>
                <c:pt idx="7">
                  <c:v>23.530811325243871</c:v>
                </c:pt>
                <c:pt idx="8">
                  <c:v>26.58391682580098</c:v>
                </c:pt>
              </c:numCache>
            </c:numRef>
          </c:val>
          <c:smooth val="0"/>
        </c:ser>
        <c:ser>
          <c:idx val="2"/>
          <c:order val="2"/>
          <c:tx>
            <c:v>13-18 months</c:v>
          </c:tx>
          <c:marker>
            <c:symbol val="none"/>
          </c:marker>
          <c:cat>
            <c:strRef>
              <c:f>'Tables 22 - 22f'!$C$28:$C$36</c:f>
              <c:strCache>
                <c:ptCount val="9"/>
                <c:pt idx="0">
                  <c:v>2017-2019</c:v>
                </c:pt>
                <c:pt idx="2">
                  <c:v>2008-2010</c:v>
                </c:pt>
                <c:pt idx="3">
                  <c:v>2009-2011</c:v>
                </c:pt>
                <c:pt idx="4">
                  <c:v>2010-2012</c:v>
                </c:pt>
                <c:pt idx="5">
                  <c:v>2011-2013</c:v>
                </c:pt>
                <c:pt idx="6">
                  <c:v>2012-2014</c:v>
                </c:pt>
                <c:pt idx="7">
                  <c:v>2013-2015</c:v>
                </c:pt>
                <c:pt idx="8">
                  <c:v>2014-2016</c:v>
                </c:pt>
              </c:strCache>
            </c:strRef>
          </c:cat>
          <c:val>
            <c:numRef>
              <c:f>'Tables 22 - 22f'!$F$28:$F$36</c:f>
              <c:numCache>
                <c:formatCode>0</c:formatCode>
                <c:ptCount val="9"/>
                <c:pt idx="0">
                  <c:v>7.7680690399136996</c:v>
                </c:pt>
                <c:pt idx="1">
                  <c:v>15.618033921772241</c:v>
                </c:pt>
                <c:pt idx="2">
                  <c:v>43.831256490134997</c:v>
                </c:pt>
                <c:pt idx="3">
                  <c:v>40.977310459324848</c:v>
                </c:pt>
                <c:pt idx="4">
                  <c:v>32.853317811408616</c:v>
                </c:pt>
                <c:pt idx="5">
                  <c:v>23.585705249841869</c:v>
                </c:pt>
                <c:pt idx="6">
                  <c:v>26.451992753623188</c:v>
                </c:pt>
                <c:pt idx="7">
                  <c:v>23.530811325243871</c:v>
                </c:pt>
                <c:pt idx="8">
                  <c:v>19.817101633778911</c:v>
                </c:pt>
              </c:numCache>
            </c:numRef>
          </c:val>
          <c:smooth val="0"/>
        </c:ser>
        <c:ser>
          <c:idx val="3"/>
          <c:order val="3"/>
          <c:tx>
            <c:v>19-24 months</c:v>
          </c:tx>
          <c:marker>
            <c:symbol val="none"/>
          </c:marker>
          <c:cat>
            <c:strRef>
              <c:f>'Tables 22 - 22f'!$C$28:$C$36</c:f>
              <c:strCache>
                <c:ptCount val="9"/>
                <c:pt idx="0">
                  <c:v>2017-2019</c:v>
                </c:pt>
                <c:pt idx="2">
                  <c:v>2008-2010</c:v>
                </c:pt>
                <c:pt idx="3">
                  <c:v>2009-2011</c:v>
                </c:pt>
                <c:pt idx="4">
                  <c:v>2010-2012</c:v>
                </c:pt>
                <c:pt idx="5">
                  <c:v>2011-2013</c:v>
                </c:pt>
                <c:pt idx="6">
                  <c:v>2012-2014</c:v>
                </c:pt>
                <c:pt idx="7">
                  <c:v>2013-2015</c:v>
                </c:pt>
                <c:pt idx="8">
                  <c:v>2014-2016</c:v>
                </c:pt>
              </c:strCache>
            </c:strRef>
          </c:cat>
          <c:val>
            <c:numRef>
              <c:f>'Tables 22 - 22f'!$G$28:$G$36</c:f>
              <c:numCache>
                <c:formatCode>0</c:formatCode>
                <c:ptCount val="9"/>
                <c:pt idx="0">
                  <c:v>5.7238403451995685</c:v>
                </c:pt>
                <c:pt idx="1">
                  <c:v>10.579958463136034</c:v>
                </c:pt>
                <c:pt idx="2">
                  <c:v>35.266528210453444</c:v>
                </c:pt>
                <c:pt idx="3">
                  <c:v>27.984504703929165</c:v>
                </c:pt>
                <c:pt idx="4">
                  <c:v>30.948777648428408</c:v>
                </c:pt>
                <c:pt idx="5">
                  <c:v>24.067046173308036</c:v>
                </c:pt>
                <c:pt idx="6">
                  <c:v>31.442934782608692</c:v>
                </c:pt>
                <c:pt idx="7">
                  <c:v>26.600047585058288</c:v>
                </c:pt>
                <c:pt idx="8">
                  <c:v>29.967324421812016</c:v>
                </c:pt>
              </c:numCache>
            </c:numRef>
          </c:val>
          <c:smooth val="0"/>
        </c:ser>
        <c:dLbls>
          <c:showLegendKey val="0"/>
          <c:showVal val="0"/>
          <c:showCatName val="0"/>
          <c:showSerName val="0"/>
          <c:showPercent val="0"/>
          <c:showBubbleSize val="0"/>
        </c:dLbls>
        <c:smooth val="0"/>
        <c:axId val="500193352"/>
        <c:axId val="500197664"/>
      </c:lineChart>
      <c:catAx>
        <c:axId val="500193352"/>
        <c:scaling>
          <c:orientation val="minMax"/>
        </c:scaling>
        <c:delete val="0"/>
        <c:axPos val="b"/>
        <c:title>
          <c:tx>
            <c:rich>
              <a:bodyPr/>
              <a:lstStyle/>
              <a:p>
                <a:pPr>
                  <a:defRPr sz="1200"/>
                </a:pPr>
                <a:r>
                  <a:rPr lang="en-US" sz="1200"/>
                  <a:t>Year</a:t>
                </a:r>
              </a:p>
            </c:rich>
          </c:tx>
          <c:layout>
            <c:manualLayout>
              <c:xMode val="edge"/>
              <c:yMode val="edge"/>
              <c:x val="0.51429035871231199"/>
              <c:y val="0.93950086399386101"/>
            </c:manualLayout>
          </c:layout>
          <c:overlay val="0"/>
        </c:title>
        <c:numFmt formatCode="General" sourceLinked="0"/>
        <c:majorTickMark val="out"/>
        <c:minorTickMark val="none"/>
        <c:tickLblPos val="nextTo"/>
        <c:crossAx val="500197664"/>
        <c:crosses val="autoZero"/>
        <c:auto val="1"/>
        <c:lblAlgn val="ctr"/>
        <c:lblOffset val="100"/>
        <c:noMultiLvlLbl val="0"/>
      </c:catAx>
      <c:valAx>
        <c:axId val="500197664"/>
        <c:scaling>
          <c:orientation val="minMax"/>
        </c:scaling>
        <c:delete val="0"/>
        <c:axPos val="l"/>
        <c:title>
          <c:tx>
            <c:rich>
              <a:bodyPr rot="-5400000" vert="horz"/>
              <a:lstStyle/>
              <a:p>
                <a:pPr>
                  <a:defRPr sz="1200"/>
                </a:pPr>
                <a:r>
                  <a:rPr lang="en-GB" sz="1200" b="1" i="0" baseline="0"/>
                  <a:t>Number</a:t>
                </a:r>
                <a:endParaRPr lang="en-GB" sz="1200"/>
              </a:p>
            </c:rich>
          </c:tx>
          <c:layout>
            <c:manualLayout>
              <c:xMode val="edge"/>
              <c:yMode val="edge"/>
              <c:x val="1.2919896640826873E-2"/>
              <c:y val="0.35714158969602905"/>
            </c:manualLayout>
          </c:layout>
          <c:overlay val="0"/>
        </c:title>
        <c:numFmt formatCode="0" sourceLinked="1"/>
        <c:majorTickMark val="none"/>
        <c:minorTickMark val="none"/>
        <c:tickLblPos val="nextTo"/>
        <c:crossAx val="500193352"/>
        <c:crosses val="autoZero"/>
        <c:crossBetween val="between"/>
        <c:majorUnit val="20"/>
      </c:valAx>
    </c:plotArea>
    <c:legend>
      <c:legendPos val="t"/>
      <c:layout>
        <c:manualLayout>
          <c:xMode val="edge"/>
          <c:yMode val="edge"/>
          <c:x val="0.13360118570262"/>
          <c:y val="6.0606031684069826E-2"/>
          <c:w val="0.7792846784407238"/>
          <c:h val="5.4796681080085383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37211029923126E-2"/>
          <c:y val="4.1465993221435904E-2"/>
          <c:w val="0.88837674851862647"/>
          <c:h val="0.82363992849000089"/>
        </c:manualLayout>
      </c:layout>
      <c:lineChart>
        <c:grouping val="standard"/>
        <c:varyColors val="0"/>
        <c:ser>
          <c:idx val="0"/>
          <c:order val="0"/>
          <c:tx>
            <c:v>0-6 months</c:v>
          </c:tx>
          <c:marker>
            <c:symbol val="none"/>
          </c:marker>
          <c:cat>
            <c:strRef>
              <c:f>'Tables 22 - 22f'!$C$8:$C$16</c:f>
              <c:strCache>
                <c:ptCount val="9"/>
                <c:pt idx="0">
                  <c:v>2008-2010</c:v>
                </c:pt>
                <c:pt idx="1">
                  <c:v>2009-2011</c:v>
                </c:pt>
                <c:pt idx="2">
                  <c:v>2010-2012</c:v>
                </c:pt>
                <c:pt idx="3">
                  <c:v>2011-2013</c:v>
                </c:pt>
                <c:pt idx="4">
                  <c:v>2012-2014</c:v>
                </c:pt>
                <c:pt idx="5">
                  <c:v>2013-2015</c:v>
                </c:pt>
                <c:pt idx="6">
                  <c:v>2014-2016</c:v>
                </c:pt>
                <c:pt idx="7">
                  <c:v>2015-2017</c:v>
                </c:pt>
                <c:pt idx="8">
                  <c:v>2016-2018r</c:v>
                </c:pt>
              </c:strCache>
            </c:strRef>
          </c:cat>
          <c:val>
            <c:numRef>
              <c:f>'Tables 22 - 22f'!$D$8:$D$16</c:f>
              <c:numCache>
                <c:formatCode>0</c:formatCode>
                <c:ptCount val="9"/>
                <c:pt idx="0">
                  <c:v>59.953097957770858</c:v>
                </c:pt>
                <c:pt idx="1">
                  <c:v>53.970116214720534</c:v>
                </c:pt>
                <c:pt idx="2">
                  <c:v>48.089639115250293</c:v>
                </c:pt>
                <c:pt idx="3">
                  <c:v>38.02593295382669</c:v>
                </c:pt>
                <c:pt idx="4">
                  <c:v>33.439311594202891</c:v>
                </c:pt>
                <c:pt idx="5">
                  <c:v>28.1346657149655</c:v>
                </c:pt>
                <c:pt idx="6">
                  <c:v>30.450668364099304</c:v>
                </c:pt>
                <c:pt idx="7">
                  <c:v>29.364529173887931</c:v>
                </c:pt>
                <c:pt idx="8">
                  <c:v>27.302572405108833</c:v>
                </c:pt>
              </c:numCache>
            </c:numRef>
          </c:val>
          <c:smooth val="0"/>
        </c:ser>
        <c:ser>
          <c:idx val="1"/>
          <c:order val="1"/>
          <c:tx>
            <c:v>7-12 months</c:v>
          </c:tx>
          <c:marker>
            <c:symbol val="none"/>
          </c:marker>
          <c:cat>
            <c:strRef>
              <c:f>'Tables 22 - 22f'!$C$8:$C$16</c:f>
              <c:strCache>
                <c:ptCount val="9"/>
                <c:pt idx="0">
                  <c:v>2008-2010</c:v>
                </c:pt>
                <c:pt idx="1">
                  <c:v>2009-2011</c:v>
                </c:pt>
                <c:pt idx="2">
                  <c:v>2010-2012</c:v>
                </c:pt>
                <c:pt idx="3">
                  <c:v>2011-2013</c:v>
                </c:pt>
                <c:pt idx="4">
                  <c:v>2012-2014</c:v>
                </c:pt>
                <c:pt idx="5">
                  <c:v>2013-2015</c:v>
                </c:pt>
                <c:pt idx="6">
                  <c:v>2014-2016</c:v>
                </c:pt>
                <c:pt idx="7">
                  <c:v>2015-2017</c:v>
                </c:pt>
                <c:pt idx="8">
                  <c:v>2016-2018r</c:v>
                </c:pt>
              </c:strCache>
            </c:strRef>
          </c:cat>
          <c:val>
            <c:numRef>
              <c:f>'Tables 22 - 22f'!$E$8:$E$16</c:f>
              <c:numCache>
                <c:formatCode>0</c:formatCode>
                <c:ptCount val="9"/>
                <c:pt idx="0">
                  <c:v>28.717030114226375</c:v>
                </c:pt>
                <c:pt idx="1">
                  <c:v>29.483674598782514</c:v>
                </c:pt>
                <c:pt idx="2">
                  <c:v>25.71129220023283</c:v>
                </c:pt>
                <c:pt idx="3">
                  <c:v>22.141682479443393</c:v>
                </c:pt>
                <c:pt idx="4">
                  <c:v>13.475543478260867</c:v>
                </c:pt>
                <c:pt idx="5">
                  <c:v>15.346181299072089</c:v>
                </c:pt>
                <c:pt idx="6">
                  <c:v>17.400381922342461</c:v>
                </c:pt>
                <c:pt idx="7">
                  <c:v>18.522241478913923</c:v>
                </c:pt>
                <c:pt idx="8">
                  <c:v>17.221622593991725</c:v>
                </c:pt>
              </c:numCache>
            </c:numRef>
          </c:val>
          <c:smooth val="0"/>
        </c:ser>
        <c:ser>
          <c:idx val="2"/>
          <c:order val="2"/>
          <c:tx>
            <c:v>13-18 months</c:v>
          </c:tx>
          <c:marker>
            <c:symbol val="none"/>
          </c:marker>
          <c:cat>
            <c:strRef>
              <c:f>'Tables 22 - 22f'!$C$8:$C$16</c:f>
              <c:strCache>
                <c:ptCount val="9"/>
                <c:pt idx="0">
                  <c:v>2008-2010</c:v>
                </c:pt>
                <c:pt idx="1">
                  <c:v>2009-2011</c:v>
                </c:pt>
                <c:pt idx="2">
                  <c:v>2010-2012</c:v>
                </c:pt>
                <c:pt idx="3">
                  <c:v>2011-2013</c:v>
                </c:pt>
                <c:pt idx="4">
                  <c:v>2012-2014</c:v>
                </c:pt>
                <c:pt idx="5">
                  <c:v>2013-2015</c:v>
                </c:pt>
                <c:pt idx="6">
                  <c:v>2014-2016</c:v>
                </c:pt>
                <c:pt idx="7">
                  <c:v>2015-2017</c:v>
                </c:pt>
                <c:pt idx="8">
                  <c:v>2016-2018r</c:v>
                </c:pt>
              </c:strCache>
            </c:strRef>
          </c:cat>
          <c:val>
            <c:numRef>
              <c:f>'Tables 22 - 22f'!$F$8:$F$16</c:f>
              <c:numCache>
                <c:formatCode>0</c:formatCode>
                <c:ptCount val="9"/>
                <c:pt idx="0">
                  <c:v>28.213222568362756</c:v>
                </c:pt>
                <c:pt idx="1">
                  <c:v>25.985611510791362</c:v>
                </c:pt>
                <c:pt idx="2">
                  <c:v>20.949941792782308</c:v>
                </c:pt>
                <c:pt idx="3">
                  <c:v>12.996204933586338</c:v>
                </c:pt>
                <c:pt idx="4">
                  <c:v>15.471920289855072</c:v>
                </c:pt>
                <c:pt idx="5">
                  <c:v>14.323102545800618</c:v>
                </c:pt>
                <c:pt idx="6">
                  <c:v>14.016974326331425</c:v>
                </c:pt>
                <c:pt idx="7">
                  <c:v>12.649335644136338</c:v>
                </c:pt>
                <c:pt idx="8">
                  <c:v>12.181147688433171</c:v>
                </c:pt>
              </c:numCache>
            </c:numRef>
          </c:val>
          <c:smooth val="0"/>
        </c:ser>
        <c:ser>
          <c:idx val="3"/>
          <c:order val="3"/>
          <c:tx>
            <c:v>19-24 months</c:v>
          </c:tx>
          <c:marker>
            <c:symbol val="none"/>
          </c:marker>
          <c:cat>
            <c:strRef>
              <c:f>'Tables 22 - 22f'!$C$8:$C$16</c:f>
              <c:strCache>
                <c:ptCount val="9"/>
                <c:pt idx="0">
                  <c:v>2008-2010</c:v>
                </c:pt>
                <c:pt idx="1">
                  <c:v>2009-2011</c:v>
                </c:pt>
                <c:pt idx="2">
                  <c:v>2010-2012</c:v>
                </c:pt>
                <c:pt idx="3">
                  <c:v>2011-2013</c:v>
                </c:pt>
                <c:pt idx="4">
                  <c:v>2012-2014</c:v>
                </c:pt>
                <c:pt idx="5">
                  <c:v>2013-2015</c:v>
                </c:pt>
                <c:pt idx="6">
                  <c:v>2014-2016</c:v>
                </c:pt>
                <c:pt idx="7">
                  <c:v>2015-2017</c:v>
                </c:pt>
                <c:pt idx="8">
                  <c:v>2016-2018r</c:v>
                </c:pt>
              </c:strCache>
            </c:strRef>
          </c:cat>
          <c:val>
            <c:numRef>
              <c:f>'Tables 22 - 22f'!$G$8:$G$16</c:f>
              <c:numCache>
                <c:formatCode>0</c:formatCode>
                <c:ptCount val="9"/>
                <c:pt idx="0">
                  <c:v>24.68656974731741</c:v>
                </c:pt>
                <c:pt idx="1">
                  <c:v>20.988378527946875</c:v>
                </c:pt>
                <c:pt idx="2">
                  <c:v>21.90221187427241</c:v>
                </c:pt>
                <c:pt idx="3">
                  <c:v>16.365591397849464</c:v>
                </c:pt>
                <c:pt idx="4">
                  <c:v>19.464673913043477</c:v>
                </c:pt>
                <c:pt idx="5">
                  <c:v>17.903878182250772</c:v>
                </c:pt>
                <c:pt idx="6">
                  <c:v>19.333757691491623</c:v>
                </c:pt>
                <c:pt idx="7">
                  <c:v>19.425765453495089</c:v>
                </c:pt>
                <c:pt idx="8">
                  <c:v>18.901780895844578</c:v>
                </c:pt>
              </c:numCache>
            </c:numRef>
          </c:val>
          <c:smooth val="0"/>
        </c:ser>
        <c:dLbls>
          <c:showLegendKey val="0"/>
          <c:showVal val="0"/>
          <c:showCatName val="0"/>
          <c:showSerName val="0"/>
          <c:showPercent val="0"/>
          <c:showBubbleSize val="0"/>
        </c:dLbls>
        <c:smooth val="0"/>
        <c:axId val="500196488"/>
        <c:axId val="500204328"/>
      </c:lineChart>
      <c:catAx>
        <c:axId val="500196488"/>
        <c:scaling>
          <c:orientation val="minMax"/>
        </c:scaling>
        <c:delete val="0"/>
        <c:axPos val="b"/>
        <c:title>
          <c:tx>
            <c:rich>
              <a:bodyPr/>
              <a:lstStyle/>
              <a:p>
                <a:pPr>
                  <a:defRPr sz="1200"/>
                </a:pPr>
                <a:r>
                  <a:rPr lang="en-US" sz="1200"/>
                  <a:t>Year</a:t>
                </a:r>
              </a:p>
            </c:rich>
          </c:tx>
          <c:layout>
            <c:manualLayout>
              <c:xMode val="edge"/>
              <c:yMode val="edge"/>
              <c:x val="0.51418059676244121"/>
              <c:y val="0.91468159935004223"/>
            </c:manualLayout>
          </c:layout>
          <c:overlay val="0"/>
        </c:title>
        <c:numFmt formatCode="General" sourceLinked="0"/>
        <c:majorTickMark val="out"/>
        <c:minorTickMark val="none"/>
        <c:tickLblPos val="nextTo"/>
        <c:crossAx val="500204328"/>
        <c:crosses val="autoZero"/>
        <c:auto val="1"/>
        <c:lblAlgn val="ctr"/>
        <c:lblOffset val="100"/>
        <c:noMultiLvlLbl val="0"/>
      </c:catAx>
      <c:valAx>
        <c:axId val="500204328"/>
        <c:scaling>
          <c:orientation val="minMax"/>
        </c:scaling>
        <c:delete val="0"/>
        <c:axPos val="l"/>
        <c:title>
          <c:tx>
            <c:rich>
              <a:bodyPr rot="-5400000" vert="horz"/>
              <a:lstStyle/>
              <a:p>
                <a:pPr>
                  <a:defRPr sz="1200"/>
                </a:pPr>
                <a:r>
                  <a:rPr lang="en-US" sz="1200"/>
                  <a:t>Number</a:t>
                </a:r>
              </a:p>
            </c:rich>
          </c:tx>
          <c:layout>
            <c:manualLayout>
              <c:xMode val="edge"/>
              <c:yMode val="edge"/>
              <c:x val="1.2820510232079503E-2"/>
              <c:y val="0.31786732540786955"/>
            </c:manualLayout>
          </c:layout>
          <c:overlay val="0"/>
        </c:title>
        <c:numFmt formatCode="0" sourceLinked="1"/>
        <c:majorTickMark val="none"/>
        <c:minorTickMark val="none"/>
        <c:tickLblPos val="nextTo"/>
        <c:crossAx val="500196488"/>
        <c:crosses val="autoZero"/>
        <c:crossBetween val="between"/>
      </c:valAx>
    </c:plotArea>
    <c:legend>
      <c:legendPos val="t"/>
      <c:layout>
        <c:manualLayout>
          <c:xMode val="edge"/>
          <c:yMode val="edge"/>
          <c:x val="0.13140142772016386"/>
          <c:y val="6.681189466730833E-2"/>
          <c:w val="0.7931109631887161"/>
          <c:h val="5.2528421930952959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16192134936908E-2"/>
          <c:y val="4.1699592118711437E-2"/>
          <c:w val="0.8857601547749222"/>
          <c:h val="0.85048802171891114"/>
        </c:manualLayout>
      </c:layout>
      <c:lineChart>
        <c:grouping val="standard"/>
        <c:varyColors val="0"/>
        <c:ser>
          <c:idx val="0"/>
          <c:order val="0"/>
          <c:tx>
            <c:v>0-6 months</c:v>
          </c:tx>
          <c:marker>
            <c:symbol val="none"/>
          </c:marker>
          <c:cat>
            <c:strRef>
              <c:f>'Tables 22 - 22f'!$A$8:$A$17</c:f>
              <c:strCache>
                <c:ptCount val="10"/>
                <c:pt idx="0">
                  <c:v>2008- 2010</c:v>
                </c:pt>
                <c:pt idx="1">
                  <c:v>2009- 2011</c:v>
                </c:pt>
                <c:pt idx="2">
                  <c:v>2010 -2012</c:v>
                </c:pt>
                <c:pt idx="3">
                  <c:v>2011- 2013</c:v>
                </c:pt>
                <c:pt idx="4">
                  <c:v>2012- 2014</c:v>
                </c:pt>
                <c:pt idx="5">
                  <c:v>2013- 2015</c:v>
                </c:pt>
                <c:pt idx="6">
                  <c:v>2014- 2016</c:v>
                </c:pt>
                <c:pt idx="7">
                  <c:v>2015- 2017</c:v>
                </c:pt>
                <c:pt idx="8">
                  <c:v>2016- 2018</c:v>
                </c:pt>
                <c:pt idx="9">
                  <c:v>2017- 2019</c:v>
                </c:pt>
              </c:strCache>
            </c:strRef>
          </c:cat>
          <c:val>
            <c:numRef>
              <c:f>'Tables 22 - 22f'!$D$30:$D$39</c:f>
              <c:numCache>
                <c:formatCode>0</c:formatCode>
                <c:ptCount val="10"/>
                <c:pt idx="0">
                  <c:v>86.151090342679126</c:v>
                </c:pt>
                <c:pt idx="1">
                  <c:v>71.460431654676256</c:v>
                </c:pt>
                <c:pt idx="2">
                  <c:v>60.46915017462166</c:v>
                </c:pt>
                <c:pt idx="3">
                  <c:v>45.727387729285262</c:v>
                </c:pt>
                <c:pt idx="4">
                  <c:v>40.925724637681157</c:v>
                </c:pt>
                <c:pt idx="5">
                  <c:v>34.784677611230073</c:v>
                </c:pt>
                <c:pt idx="6">
                  <c:v>36.734139613834081</c:v>
                </c:pt>
                <c:pt idx="7">
                  <c:v>36.140958983246676</c:v>
                </c:pt>
                <c:pt idx="8">
                  <c:v>33.183126461593815</c:v>
                </c:pt>
                <c:pt idx="9">
                  <c:v>33.116504854368934</c:v>
                </c:pt>
              </c:numCache>
            </c:numRef>
          </c:val>
          <c:smooth val="0"/>
        </c:ser>
        <c:ser>
          <c:idx val="1"/>
          <c:order val="1"/>
          <c:tx>
            <c:v>7-12 months</c:v>
          </c:tx>
          <c:marker>
            <c:symbol val="none"/>
          </c:marker>
          <c:cat>
            <c:strRef>
              <c:f>'Tables 22 - 22f'!$A$8:$A$17</c:f>
              <c:strCache>
                <c:ptCount val="10"/>
                <c:pt idx="0">
                  <c:v>2008- 2010</c:v>
                </c:pt>
                <c:pt idx="1">
                  <c:v>2009- 2011</c:v>
                </c:pt>
                <c:pt idx="2">
                  <c:v>2010 -2012</c:v>
                </c:pt>
                <c:pt idx="3">
                  <c:v>2011- 2013</c:v>
                </c:pt>
                <c:pt idx="4">
                  <c:v>2012- 2014</c:v>
                </c:pt>
                <c:pt idx="5">
                  <c:v>2013- 2015</c:v>
                </c:pt>
                <c:pt idx="6">
                  <c:v>2014- 2016</c:v>
                </c:pt>
                <c:pt idx="7">
                  <c:v>2015- 2017</c:v>
                </c:pt>
                <c:pt idx="8">
                  <c:v>2016- 2018</c:v>
                </c:pt>
                <c:pt idx="9">
                  <c:v>2017- 2019</c:v>
                </c:pt>
              </c:strCache>
            </c:strRef>
          </c:cat>
          <c:val>
            <c:numRef>
              <c:f>'Tables 22 - 22f'!$E$30:$E$39</c:f>
              <c:numCache>
                <c:formatCode>0</c:formatCode>
                <c:ptCount val="10"/>
                <c:pt idx="0">
                  <c:v>48.365524402907582</c:v>
                </c:pt>
                <c:pt idx="1">
                  <c:v>40.977310459324848</c:v>
                </c:pt>
                <c:pt idx="2">
                  <c:v>34.757857974388827</c:v>
                </c:pt>
                <c:pt idx="3">
                  <c:v>30.805819101834281</c:v>
                </c:pt>
                <c:pt idx="4">
                  <c:v>22.958333333333332</c:v>
                </c:pt>
                <c:pt idx="5">
                  <c:v>23.530811325243871</c:v>
                </c:pt>
                <c:pt idx="6">
                  <c:v>26.58391682580098</c:v>
                </c:pt>
                <c:pt idx="7">
                  <c:v>24.846909300982091</c:v>
                </c:pt>
                <c:pt idx="8">
                  <c:v>22.682137075013493</c:v>
                </c:pt>
                <c:pt idx="9">
                  <c:v>24.939590075512402</c:v>
                </c:pt>
              </c:numCache>
            </c:numRef>
          </c:val>
          <c:smooth val="0"/>
        </c:ser>
        <c:ser>
          <c:idx val="2"/>
          <c:order val="2"/>
          <c:tx>
            <c:v>13-18 months</c:v>
          </c:tx>
          <c:marker>
            <c:symbol val="none"/>
          </c:marker>
          <c:cat>
            <c:strRef>
              <c:f>'Tables 22 - 22f'!$A$8:$A$17</c:f>
              <c:strCache>
                <c:ptCount val="10"/>
                <c:pt idx="0">
                  <c:v>2008- 2010</c:v>
                </c:pt>
                <c:pt idx="1">
                  <c:v>2009- 2011</c:v>
                </c:pt>
                <c:pt idx="2">
                  <c:v>2010 -2012</c:v>
                </c:pt>
                <c:pt idx="3">
                  <c:v>2011- 2013</c:v>
                </c:pt>
                <c:pt idx="4">
                  <c:v>2012- 2014</c:v>
                </c:pt>
                <c:pt idx="5">
                  <c:v>2013- 2015</c:v>
                </c:pt>
                <c:pt idx="6">
                  <c:v>2014- 2016</c:v>
                </c:pt>
                <c:pt idx="7">
                  <c:v>2015- 2017</c:v>
                </c:pt>
                <c:pt idx="8">
                  <c:v>2016- 2018</c:v>
                </c:pt>
                <c:pt idx="9">
                  <c:v>2017- 2019</c:v>
                </c:pt>
              </c:strCache>
            </c:strRef>
          </c:cat>
          <c:val>
            <c:numRef>
              <c:f>'Tables 22 - 22f'!$F$30:$F$39</c:f>
              <c:numCache>
                <c:formatCode>0</c:formatCode>
                <c:ptCount val="10"/>
                <c:pt idx="0">
                  <c:v>43.831256490134997</c:v>
                </c:pt>
                <c:pt idx="1">
                  <c:v>40.977310459324848</c:v>
                </c:pt>
                <c:pt idx="2">
                  <c:v>32.853317811408616</c:v>
                </c:pt>
                <c:pt idx="3">
                  <c:v>23.585705249841869</c:v>
                </c:pt>
                <c:pt idx="4">
                  <c:v>26.451992753623188</c:v>
                </c:pt>
                <c:pt idx="5">
                  <c:v>23.530811325243871</c:v>
                </c:pt>
                <c:pt idx="6">
                  <c:v>19.817101633778911</c:v>
                </c:pt>
                <c:pt idx="7">
                  <c:v>16.715193529751591</c:v>
                </c:pt>
                <c:pt idx="8">
                  <c:v>16.381543443065301</c:v>
                </c:pt>
                <c:pt idx="9">
                  <c:v>21.259978425026969</c:v>
                </c:pt>
              </c:numCache>
            </c:numRef>
          </c:val>
          <c:smooth val="0"/>
        </c:ser>
        <c:ser>
          <c:idx val="3"/>
          <c:order val="3"/>
          <c:tx>
            <c:v>19-24 months</c:v>
          </c:tx>
          <c:marker>
            <c:symbol val="none"/>
          </c:marker>
          <c:cat>
            <c:strRef>
              <c:f>'Tables 22 - 22f'!$A$8:$A$17</c:f>
              <c:strCache>
                <c:ptCount val="10"/>
                <c:pt idx="0">
                  <c:v>2008- 2010</c:v>
                </c:pt>
                <c:pt idx="1">
                  <c:v>2009- 2011</c:v>
                </c:pt>
                <c:pt idx="2">
                  <c:v>2010 -2012</c:v>
                </c:pt>
                <c:pt idx="3">
                  <c:v>2011- 2013</c:v>
                </c:pt>
                <c:pt idx="4">
                  <c:v>2012- 2014</c:v>
                </c:pt>
                <c:pt idx="5">
                  <c:v>2013- 2015</c:v>
                </c:pt>
                <c:pt idx="6">
                  <c:v>2014- 2016</c:v>
                </c:pt>
                <c:pt idx="7">
                  <c:v>2015- 2017</c:v>
                </c:pt>
                <c:pt idx="8">
                  <c:v>2016- 2018</c:v>
                </c:pt>
                <c:pt idx="9">
                  <c:v>2017- 2019</c:v>
                </c:pt>
              </c:strCache>
            </c:strRef>
          </c:cat>
          <c:val>
            <c:numRef>
              <c:f>'Tables 22 - 22f'!$G$30:$G$39</c:f>
              <c:numCache>
                <c:formatCode>0</c:formatCode>
                <c:ptCount val="10"/>
                <c:pt idx="0">
                  <c:v>35.266528210453444</c:v>
                </c:pt>
                <c:pt idx="1">
                  <c:v>27.984504703929165</c:v>
                </c:pt>
                <c:pt idx="2">
                  <c:v>30.948777648428408</c:v>
                </c:pt>
                <c:pt idx="3">
                  <c:v>24.067046173308036</c:v>
                </c:pt>
                <c:pt idx="4">
                  <c:v>31.442934782608692</c:v>
                </c:pt>
                <c:pt idx="5">
                  <c:v>26.600047585058288</c:v>
                </c:pt>
                <c:pt idx="6">
                  <c:v>29.967324421812016</c:v>
                </c:pt>
                <c:pt idx="7">
                  <c:v>27.557481224725592</c:v>
                </c:pt>
                <c:pt idx="8">
                  <c:v>26.462493254182409</c:v>
                </c:pt>
                <c:pt idx="9">
                  <c:v>28.619201725997844</c:v>
                </c:pt>
              </c:numCache>
            </c:numRef>
          </c:val>
          <c:smooth val="0"/>
        </c:ser>
        <c:dLbls>
          <c:showLegendKey val="0"/>
          <c:showVal val="0"/>
          <c:showCatName val="0"/>
          <c:showSerName val="0"/>
          <c:showPercent val="0"/>
          <c:showBubbleSize val="0"/>
        </c:dLbls>
        <c:smooth val="0"/>
        <c:axId val="500203544"/>
        <c:axId val="500193744"/>
      </c:lineChart>
      <c:catAx>
        <c:axId val="500203544"/>
        <c:scaling>
          <c:orientation val="minMax"/>
        </c:scaling>
        <c:delete val="0"/>
        <c:axPos val="b"/>
        <c:title>
          <c:tx>
            <c:rich>
              <a:bodyPr/>
              <a:lstStyle/>
              <a:p>
                <a:pPr>
                  <a:defRPr sz="1200"/>
                </a:pPr>
                <a:r>
                  <a:rPr lang="en-US" sz="1200"/>
                  <a:t>Year</a:t>
                </a:r>
              </a:p>
            </c:rich>
          </c:tx>
          <c:layout>
            <c:manualLayout>
              <c:xMode val="edge"/>
              <c:yMode val="edge"/>
              <c:x val="0.51429035871231199"/>
              <c:y val="0.93950086399386101"/>
            </c:manualLayout>
          </c:layout>
          <c:overlay val="0"/>
        </c:title>
        <c:numFmt formatCode="General" sourceLinked="0"/>
        <c:majorTickMark val="out"/>
        <c:minorTickMark val="none"/>
        <c:tickLblPos val="nextTo"/>
        <c:crossAx val="500193744"/>
        <c:crosses val="autoZero"/>
        <c:auto val="1"/>
        <c:lblAlgn val="ctr"/>
        <c:lblOffset val="100"/>
        <c:noMultiLvlLbl val="0"/>
      </c:catAx>
      <c:valAx>
        <c:axId val="500193744"/>
        <c:scaling>
          <c:orientation val="minMax"/>
        </c:scaling>
        <c:delete val="0"/>
        <c:axPos val="l"/>
        <c:title>
          <c:tx>
            <c:rich>
              <a:bodyPr rot="-5400000" vert="horz"/>
              <a:lstStyle/>
              <a:p>
                <a:pPr>
                  <a:defRPr sz="1200"/>
                </a:pPr>
                <a:r>
                  <a:rPr lang="en-GB" sz="1200" b="1" i="0" baseline="0"/>
                  <a:t>Number</a:t>
                </a:r>
                <a:endParaRPr lang="en-GB" sz="1200"/>
              </a:p>
            </c:rich>
          </c:tx>
          <c:layout>
            <c:manualLayout>
              <c:xMode val="edge"/>
              <c:yMode val="edge"/>
              <c:x val="1.2919896640826873E-2"/>
              <c:y val="0.35714158969602905"/>
            </c:manualLayout>
          </c:layout>
          <c:overlay val="0"/>
        </c:title>
        <c:numFmt formatCode="0" sourceLinked="1"/>
        <c:majorTickMark val="none"/>
        <c:minorTickMark val="none"/>
        <c:tickLblPos val="nextTo"/>
        <c:crossAx val="500203544"/>
        <c:crosses val="autoZero"/>
        <c:crossBetween val="between"/>
        <c:majorUnit val="20"/>
      </c:valAx>
    </c:plotArea>
    <c:legend>
      <c:legendPos val="t"/>
      <c:layout>
        <c:manualLayout>
          <c:xMode val="edge"/>
          <c:yMode val="edge"/>
          <c:x val="0.13360118570262"/>
          <c:y val="6.0606031684069826E-2"/>
          <c:w val="0.7792846784407238"/>
          <c:h val="5.4796681080085383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37211029923126E-2"/>
          <c:y val="4.1465993221435904E-2"/>
          <c:w val="0.88837674851862647"/>
          <c:h val="0.80693838170326804"/>
        </c:manualLayout>
      </c:layout>
      <c:lineChart>
        <c:grouping val="standard"/>
        <c:varyColors val="0"/>
        <c:ser>
          <c:idx val="0"/>
          <c:order val="0"/>
          <c:tx>
            <c:v>0-6 months</c:v>
          </c:tx>
          <c:marker>
            <c:symbol val="none"/>
          </c:marker>
          <c:cat>
            <c:strRef>
              <c:f>'Tables 22 - 22f'!$A$8:$A$17</c:f>
              <c:strCache>
                <c:ptCount val="10"/>
                <c:pt idx="0">
                  <c:v>2008- 2010</c:v>
                </c:pt>
                <c:pt idx="1">
                  <c:v>2009- 2011</c:v>
                </c:pt>
                <c:pt idx="2">
                  <c:v>2010 -2012</c:v>
                </c:pt>
                <c:pt idx="3">
                  <c:v>2011- 2013</c:v>
                </c:pt>
                <c:pt idx="4">
                  <c:v>2012- 2014</c:v>
                </c:pt>
                <c:pt idx="5">
                  <c:v>2013- 2015</c:v>
                </c:pt>
                <c:pt idx="6">
                  <c:v>2014- 2016</c:v>
                </c:pt>
                <c:pt idx="7">
                  <c:v>2015- 2017</c:v>
                </c:pt>
                <c:pt idx="8">
                  <c:v>2016- 2018</c:v>
                </c:pt>
                <c:pt idx="9">
                  <c:v>2017- 2019</c:v>
                </c:pt>
              </c:strCache>
            </c:strRef>
          </c:cat>
          <c:val>
            <c:numRef>
              <c:f>'Tables 22 - 22f'!$D$8:$D$17</c:f>
              <c:numCache>
                <c:formatCode>0</c:formatCode>
                <c:ptCount val="10"/>
                <c:pt idx="0">
                  <c:v>59.953097957770858</c:v>
                </c:pt>
                <c:pt idx="1">
                  <c:v>53.970116214720534</c:v>
                </c:pt>
                <c:pt idx="2">
                  <c:v>48.089639115250293</c:v>
                </c:pt>
                <c:pt idx="3">
                  <c:v>38.02593295382669</c:v>
                </c:pt>
                <c:pt idx="4">
                  <c:v>33.439311594202891</c:v>
                </c:pt>
                <c:pt idx="5">
                  <c:v>28.1346657149655</c:v>
                </c:pt>
                <c:pt idx="6">
                  <c:v>30.450668364099304</c:v>
                </c:pt>
                <c:pt idx="7">
                  <c:v>29.364529173887931</c:v>
                </c:pt>
                <c:pt idx="8">
                  <c:v>27.302572405108833</c:v>
                </c:pt>
                <c:pt idx="9">
                  <c:v>24.939590075512402</c:v>
                </c:pt>
              </c:numCache>
            </c:numRef>
          </c:val>
          <c:smooth val="0"/>
        </c:ser>
        <c:ser>
          <c:idx val="1"/>
          <c:order val="1"/>
          <c:tx>
            <c:v>7-12 months</c:v>
          </c:tx>
          <c:marker>
            <c:symbol val="none"/>
          </c:marker>
          <c:cat>
            <c:strRef>
              <c:f>'Tables 22 - 22f'!$A$8:$A$17</c:f>
              <c:strCache>
                <c:ptCount val="10"/>
                <c:pt idx="0">
                  <c:v>2008- 2010</c:v>
                </c:pt>
                <c:pt idx="1">
                  <c:v>2009- 2011</c:v>
                </c:pt>
                <c:pt idx="2">
                  <c:v>2010 -2012</c:v>
                </c:pt>
                <c:pt idx="3">
                  <c:v>2011- 2013</c:v>
                </c:pt>
                <c:pt idx="4">
                  <c:v>2012- 2014</c:v>
                </c:pt>
                <c:pt idx="5">
                  <c:v>2013- 2015</c:v>
                </c:pt>
                <c:pt idx="6">
                  <c:v>2014- 2016</c:v>
                </c:pt>
                <c:pt idx="7">
                  <c:v>2015- 2017</c:v>
                </c:pt>
                <c:pt idx="8">
                  <c:v>2016- 2018</c:v>
                </c:pt>
                <c:pt idx="9">
                  <c:v>2017- 2019</c:v>
                </c:pt>
              </c:strCache>
            </c:strRef>
          </c:cat>
          <c:val>
            <c:numRef>
              <c:f>'Tables 22 - 22f'!$E$8:$E$17</c:f>
              <c:numCache>
                <c:formatCode>0</c:formatCode>
                <c:ptCount val="10"/>
                <c:pt idx="0">
                  <c:v>28.717030114226375</c:v>
                </c:pt>
                <c:pt idx="1">
                  <c:v>29.483674598782514</c:v>
                </c:pt>
                <c:pt idx="2">
                  <c:v>25.71129220023283</c:v>
                </c:pt>
                <c:pt idx="3">
                  <c:v>22.141682479443393</c:v>
                </c:pt>
                <c:pt idx="4">
                  <c:v>13.475543478260867</c:v>
                </c:pt>
                <c:pt idx="5">
                  <c:v>15.346181299072089</c:v>
                </c:pt>
                <c:pt idx="6">
                  <c:v>17.400381922342461</c:v>
                </c:pt>
                <c:pt idx="7">
                  <c:v>18.522241478913923</c:v>
                </c:pt>
                <c:pt idx="8">
                  <c:v>17.221622593991725</c:v>
                </c:pt>
                <c:pt idx="9">
                  <c:v>17.171521035598708</c:v>
                </c:pt>
              </c:numCache>
            </c:numRef>
          </c:val>
          <c:smooth val="0"/>
        </c:ser>
        <c:ser>
          <c:idx val="2"/>
          <c:order val="2"/>
          <c:tx>
            <c:v>13-18 months</c:v>
          </c:tx>
          <c:marker>
            <c:symbol val="none"/>
          </c:marker>
          <c:cat>
            <c:strRef>
              <c:f>'Tables 22 - 22f'!$A$8:$A$17</c:f>
              <c:strCache>
                <c:ptCount val="10"/>
                <c:pt idx="0">
                  <c:v>2008- 2010</c:v>
                </c:pt>
                <c:pt idx="1">
                  <c:v>2009- 2011</c:v>
                </c:pt>
                <c:pt idx="2">
                  <c:v>2010 -2012</c:v>
                </c:pt>
                <c:pt idx="3">
                  <c:v>2011- 2013</c:v>
                </c:pt>
                <c:pt idx="4">
                  <c:v>2012- 2014</c:v>
                </c:pt>
                <c:pt idx="5">
                  <c:v>2013- 2015</c:v>
                </c:pt>
                <c:pt idx="6">
                  <c:v>2014- 2016</c:v>
                </c:pt>
                <c:pt idx="7">
                  <c:v>2015- 2017</c:v>
                </c:pt>
                <c:pt idx="8">
                  <c:v>2016- 2018</c:v>
                </c:pt>
                <c:pt idx="9">
                  <c:v>2017- 2019</c:v>
                </c:pt>
              </c:strCache>
            </c:strRef>
          </c:cat>
          <c:val>
            <c:numRef>
              <c:f>'Tables 22 - 22f'!$F$8:$F$17</c:f>
              <c:numCache>
                <c:formatCode>0</c:formatCode>
                <c:ptCount val="10"/>
                <c:pt idx="0">
                  <c:v>28.213222568362756</c:v>
                </c:pt>
                <c:pt idx="1">
                  <c:v>25.985611510791362</c:v>
                </c:pt>
                <c:pt idx="2">
                  <c:v>20.949941792782308</c:v>
                </c:pt>
                <c:pt idx="3">
                  <c:v>12.996204933586338</c:v>
                </c:pt>
                <c:pt idx="4">
                  <c:v>15.471920289855072</c:v>
                </c:pt>
                <c:pt idx="5">
                  <c:v>14.323102545800618</c:v>
                </c:pt>
                <c:pt idx="6">
                  <c:v>14.016974326331425</c:v>
                </c:pt>
                <c:pt idx="7">
                  <c:v>12.649335644136338</c:v>
                </c:pt>
                <c:pt idx="8">
                  <c:v>12.181147688433171</c:v>
                </c:pt>
                <c:pt idx="9">
                  <c:v>13.491909385113269</c:v>
                </c:pt>
              </c:numCache>
            </c:numRef>
          </c:val>
          <c:smooth val="0"/>
        </c:ser>
        <c:ser>
          <c:idx val="3"/>
          <c:order val="3"/>
          <c:tx>
            <c:v>19-24 months</c:v>
          </c:tx>
          <c:marker>
            <c:symbol val="none"/>
          </c:marker>
          <c:cat>
            <c:strRef>
              <c:f>'Tables 22 - 22f'!$A$8:$A$17</c:f>
              <c:strCache>
                <c:ptCount val="10"/>
                <c:pt idx="0">
                  <c:v>2008- 2010</c:v>
                </c:pt>
                <c:pt idx="1">
                  <c:v>2009- 2011</c:v>
                </c:pt>
                <c:pt idx="2">
                  <c:v>2010 -2012</c:v>
                </c:pt>
                <c:pt idx="3">
                  <c:v>2011- 2013</c:v>
                </c:pt>
                <c:pt idx="4">
                  <c:v>2012- 2014</c:v>
                </c:pt>
                <c:pt idx="5">
                  <c:v>2013- 2015</c:v>
                </c:pt>
                <c:pt idx="6">
                  <c:v>2014- 2016</c:v>
                </c:pt>
                <c:pt idx="7">
                  <c:v>2015- 2017</c:v>
                </c:pt>
                <c:pt idx="8">
                  <c:v>2016- 2018</c:v>
                </c:pt>
                <c:pt idx="9">
                  <c:v>2017- 2019</c:v>
                </c:pt>
              </c:strCache>
            </c:strRef>
          </c:cat>
          <c:val>
            <c:numRef>
              <c:f>'Tables 22 - 22f'!$G$8:$G$17</c:f>
              <c:numCache>
                <c:formatCode>0</c:formatCode>
                <c:ptCount val="10"/>
                <c:pt idx="0">
                  <c:v>24.68656974731741</c:v>
                </c:pt>
                <c:pt idx="1">
                  <c:v>20.988378527946875</c:v>
                </c:pt>
                <c:pt idx="2">
                  <c:v>21.90221187427241</c:v>
                </c:pt>
                <c:pt idx="3">
                  <c:v>16.365591397849464</c:v>
                </c:pt>
                <c:pt idx="4">
                  <c:v>19.464673913043477</c:v>
                </c:pt>
                <c:pt idx="5">
                  <c:v>17.903878182250772</c:v>
                </c:pt>
                <c:pt idx="6">
                  <c:v>19.333757691491623</c:v>
                </c:pt>
                <c:pt idx="7">
                  <c:v>19.425765453495089</c:v>
                </c:pt>
                <c:pt idx="8">
                  <c:v>18.901780895844578</c:v>
                </c:pt>
                <c:pt idx="9">
                  <c:v>22.895361380798274</c:v>
                </c:pt>
              </c:numCache>
            </c:numRef>
          </c:val>
          <c:smooth val="0"/>
        </c:ser>
        <c:dLbls>
          <c:showLegendKey val="0"/>
          <c:showVal val="0"/>
          <c:showCatName val="0"/>
          <c:showSerName val="0"/>
          <c:showPercent val="0"/>
          <c:showBubbleSize val="0"/>
        </c:dLbls>
        <c:smooth val="0"/>
        <c:axId val="500194920"/>
        <c:axId val="500196880"/>
      </c:lineChart>
      <c:catAx>
        <c:axId val="500194920"/>
        <c:scaling>
          <c:orientation val="minMax"/>
        </c:scaling>
        <c:delete val="0"/>
        <c:axPos val="b"/>
        <c:title>
          <c:tx>
            <c:rich>
              <a:bodyPr/>
              <a:lstStyle/>
              <a:p>
                <a:pPr>
                  <a:defRPr sz="1200"/>
                </a:pPr>
                <a:r>
                  <a:rPr lang="en-US" sz="1200"/>
                  <a:t>Year</a:t>
                </a:r>
              </a:p>
            </c:rich>
          </c:tx>
          <c:layout>
            <c:manualLayout>
              <c:xMode val="edge"/>
              <c:yMode val="edge"/>
              <c:x val="0.51418062611635251"/>
              <c:y val="0.93973381996968308"/>
            </c:manualLayout>
          </c:layout>
          <c:overlay val="0"/>
        </c:title>
        <c:numFmt formatCode="General" sourceLinked="0"/>
        <c:majorTickMark val="out"/>
        <c:minorTickMark val="none"/>
        <c:tickLblPos val="nextTo"/>
        <c:crossAx val="500196880"/>
        <c:crosses val="autoZero"/>
        <c:auto val="1"/>
        <c:lblAlgn val="ctr"/>
        <c:lblOffset val="100"/>
        <c:noMultiLvlLbl val="0"/>
      </c:catAx>
      <c:valAx>
        <c:axId val="500196880"/>
        <c:scaling>
          <c:orientation val="minMax"/>
        </c:scaling>
        <c:delete val="0"/>
        <c:axPos val="l"/>
        <c:title>
          <c:tx>
            <c:rich>
              <a:bodyPr rot="-5400000" vert="horz"/>
              <a:lstStyle/>
              <a:p>
                <a:pPr>
                  <a:defRPr sz="1200"/>
                </a:pPr>
                <a:r>
                  <a:rPr lang="en-US" sz="1200"/>
                  <a:t>Number</a:t>
                </a:r>
              </a:p>
            </c:rich>
          </c:tx>
          <c:layout>
            <c:manualLayout>
              <c:xMode val="edge"/>
              <c:yMode val="edge"/>
              <c:x val="1.2820510232079503E-2"/>
              <c:y val="0.31786732540786955"/>
            </c:manualLayout>
          </c:layout>
          <c:overlay val="0"/>
        </c:title>
        <c:numFmt formatCode="0" sourceLinked="1"/>
        <c:majorTickMark val="none"/>
        <c:minorTickMark val="none"/>
        <c:tickLblPos val="nextTo"/>
        <c:crossAx val="500194920"/>
        <c:crosses val="autoZero"/>
        <c:crossBetween val="between"/>
      </c:valAx>
    </c:plotArea>
    <c:legend>
      <c:legendPos val="t"/>
      <c:layout>
        <c:manualLayout>
          <c:xMode val="edge"/>
          <c:yMode val="edge"/>
          <c:x val="0.13140142772016386"/>
          <c:y val="6.681189466730833E-2"/>
          <c:w val="0.7931109631887161"/>
          <c:h val="5.2528421930952959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896400576190618E-2"/>
          <c:y val="4.1699592118711437E-2"/>
          <c:w val="0.89961593184690314"/>
          <c:h val="0.87215794876034192"/>
        </c:manualLayout>
      </c:layout>
      <c:lineChart>
        <c:grouping val="standard"/>
        <c:varyColors val="0"/>
        <c:ser>
          <c:idx val="0"/>
          <c:order val="0"/>
          <c:tx>
            <c:strRef>
              <c:f>'Tables 23 - 23d'!$D$6</c:f>
              <c:strCache>
                <c:ptCount val="1"/>
                <c:pt idx="0">
                  <c:v>Built-up roads
up to 40mph</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23 - 23d'!$D$8:$D$17</c:f>
              <c:numCache>
                <c:formatCode>0%</c:formatCode>
                <c:ptCount val="10"/>
                <c:pt idx="0">
                  <c:v>0.45800136793916091</c:v>
                </c:pt>
                <c:pt idx="1">
                  <c:v>0.44868990451634916</c:v>
                </c:pt>
                <c:pt idx="2">
                  <c:v>0.46667879318858191</c:v>
                </c:pt>
                <c:pt idx="3">
                  <c:v>0.43783709295193618</c:v>
                </c:pt>
                <c:pt idx="4">
                  <c:v>0.4400402620017263</c:v>
                </c:pt>
                <c:pt idx="5">
                  <c:v>0.4926376758471942</c:v>
                </c:pt>
                <c:pt idx="6">
                  <c:v>0.44415921066651642</c:v>
                </c:pt>
                <c:pt idx="7">
                  <c:v>0.40734363642067201</c:v>
                </c:pt>
                <c:pt idx="8">
                  <c:v>0.38816493485330184</c:v>
                </c:pt>
                <c:pt idx="9">
                  <c:v>0.37355235653450408</c:v>
                </c:pt>
              </c:numCache>
            </c:numRef>
          </c:val>
          <c:smooth val="0"/>
        </c:ser>
        <c:ser>
          <c:idx val="1"/>
          <c:order val="1"/>
          <c:tx>
            <c:strRef>
              <c:f>'Tables 23 - 23d'!$E$6</c:f>
              <c:strCache>
                <c:ptCount val="1"/>
                <c:pt idx="0">
                  <c:v>Dual
Carriageways</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23 - 23d'!$E$8:$E$17</c:f>
              <c:numCache>
                <c:formatCode>0%</c:formatCode>
                <c:ptCount val="10"/>
                <c:pt idx="0">
                  <c:v>0.27208843417273432</c:v>
                </c:pt>
                <c:pt idx="1">
                  <c:v>0.26025263231174806</c:v>
                </c:pt>
                <c:pt idx="2">
                  <c:v>0.30412721242306945</c:v>
                </c:pt>
                <c:pt idx="3">
                  <c:v>0.26737899558459277</c:v>
                </c:pt>
                <c:pt idx="4">
                  <c:v>0.27732865240247073</c:v>
                </c:pt>
                <c:pt idx="5">
                  <c:v>0.28498144462444525</c:v>
                </c:pt>
                <c:pt idx="6">
                  <c:v>0.2749989600500044</c:v>
                </c:pt>
                <c:pt idx="7">
                  <c:v>0.31620532571539683</c:v>
                </c:pt>
                <c:pt idx="8">
                  <c:v>0.31102250690262917</c:v>
                </c:pt>
                <c:pt idx="9">
                  <c:v>0.28919891630069028</c:v>
                </c:pt>
              </c:numCache>
            </c:numRef>
          </c:val>
          <c:smooth val="0"/>
        </c:ser>
        <c:ser>
          <c:idx val="2"/>
          <c:order val="2"/>
          <c:tx>
            <c:strRef>
              <c:f>'Tables 23 - 23d'!$F$6</c:f>
              <c:strCache>
                <c:ptCount val="1"/>
                <c:pt idx="0">
                  <c:v>Motorways</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23 - 23d'!$F$8:$F$17</c:f>
              <c:numCache>
                <c:formatCode>0%</c:formatCode>
                <c:ptCount val="10"/>
                <c:pt idx="0">
                  <c:v>0.18201868309134406</c:v>
                </c:pt>
                <c:pt idx="1">
                  <c:v>0.1712001620708119</c:v>
                </c:pt>
                <c:pt idx="2">
                  <c:v>0.16261562024127535</c:v>
                </c:pt>
                <c:pt idx="3">
                  <c:v>0.19264943817954472</c:v>
                </c:pt>
                <c:pt idx="4">
                  <c:v>0.19341344851271525</c:v>
                </c:pt>
                <c:pt idx="5">
                  <c:v>0.16702619341626843</c:v>
                </c:pt>
                <c:pt idx="6">
                  <c:v>0.16960388620748093</c:v>
                </c:pt>
                <c:pt idx="7">
                  <c:v>0.12598658075738617</c:v>
                </c:pt>
                <c:pt idx="8">
                  <c:v>0.16906344112935878</c:v>
                </c:pt>
                <c:pt idx="9">
                  <c:v>0.16991831813524511</c:v>
                </c:pt>
              </c:numCache>
            </c:numRef>
          </c:val>
          <c:smooth val="0"/>
        </c:ser>
        <c:ser>
          <c:idx val="3"/>
          <c:order val="3"/>
          <c:tx>
            <c:strRef>
              <c:f>'Tables 23 - 23d'!$G$6</c:f>
              <c:strCache>
                <c:ptCount val="1"/>
                <c:pt idx="0">
                  <c:v>Single Carriageways
above 40mph</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23 - 23d'!$G$8:$G$17</c:f>
              <c:numCache>
                <c:formatCode>0%</c:formatCode>
                <c:ptCount val="10"/>
                <c:pt idx="0">
                  <c:v>9.1691866369376221E-2</c:v>
                </c:pt>
                <c:pt idx="1">
                  <c:v>9.1646861903252649E-2</c:v>
                </c:pt>
                <c:pt idx="2">
                  <c:v>9.3803307088897836E-2</c:v>
                </c:pt>
                <c:pt idx="3">
                  <c:v>8.3257274181594898E-2</c:v>
                </c:pt>
                <c:pt idx="4">
                  <c:v>0.10217042990507925</c:v>
                </c:pt>
                <c:pt idx="5">
                  <c:v>0.1090846023048592</c:v>
                </c:pt>
                <c:pt idx="6">
                  <c:v>0.10063820391409445</c:v>
                </c:pt>
                <c:pt idx="7">
                  <c:v>0.10397751364505989</c:v>
                </c:pt>
                <c:pt idx="8">
                  <c:v>0.1158750855132745</c:v>
                </c:pt>
                <c:pt idx="9">
                  <c:v>0.12071355319263777</c:v>
                </c:pt>
              </c:numCache>
            </c:numRef>
          </c:val>
          <c:smooth val="0"/>
        </c:ser>
        <c:dLbls>
          <c:showLegendKey val="0"/>
          <c:showVal val="0"/>
          <c:showCatName val="0"/>
          <c:showSerName val="0"/>
          <c:showPercent val="0"/>
          <c:showBubbleSize val="0"/>
        </c:dLbls>
        <c:smooth val="0"/>
        <c:axId val="500197272"/>
        <c:axId val="500200800"/>
      </c:lineChart>
      <c:catAx>
        <c:axId val="500197272"/>
        <c:scaling>
          <c:orientation val="minMax"/>
        </c:scaling>
        <c:delete val="0"/>
        <c:axPos val="b"/>
        <c:title>
          <c:tx>
            <c:rich>
              <a:bodyPr/>
              <a:lstStyle/>
              <a:p>
                <a:pPr>
                  <a:defRPr sz="1200"/>
                </a:pPr>
                <a:r>
                  <a:rPr lang="en-US" sz="1200"/>
                  <a:t>Year</a:t>
                </a:r>
              </a:p>
            </c:rich>
          </c:tx>
          <c:layout>
            <c:manualLayout>
              <c:xMode val="edge"/>
              <c:yMode val="edge"/>
              <c:x val="0.51429044613460062"/>
              <c:y val="0.82270917354845741"/>
            </c:manualLayout>
          </c:layout>
          <c:overlay val="0"/>
        </c:title>
        <c:numFmt formatCode="General" sourceLinked="1"/>
        <c:majorTickMark val="out"/>
        <c:minorTickMark val="none"/>
        <c:tickLblPos val="nextTo"/>
        <c:crossAx val="500200800"/>
        <c:crosses val="autoZero"/>
        <c:auto val="1"/>
        <c:lblAlgn val="ctr"/>
        <c:lblOffset val="100"/>
        <c:noMultiLvlLbl val="0"/>
      </c:catAx>
      <c:valAx>
        <c:axId val="500200800"/>
        <c:scaling>
          <c:orientation val="minMax"/>
          <c:max val="0.60000000000000064"/>
          <c:min val="0"/>
        </c:scaling>
        <c:delete val="0"/>
        <c:axPos val="l"/>
        <c:majorGridlines>
          <c:spPr>
            <a:ln>
              <a:solidFill>
                <a:sysClr val="window" lastClr="FFFFFF">
                  <a:alpha val="0"/>
                </a:sysClr>
              </a:solidFill>
            </a:ln>
          </c:spPr>
        </c:majorGridlines>
        <c:title>
          <c:tx>
            <c:rich>
              <a:bodyPr rot="-5400000" vert="horz"/>
              <a:lstStyle/>
              <a:p>
                <a:pPr>
                  <a:defRPr sz="1200"/>
                </a:pPr>
                <a:r>
                  <a:rPr lang="en-GB" sz="1200" b="1" i="0" baseline="0"/>
                  <a:t>Proportion</a:t>
                </a:r>
              </a:p>
            </c:rich>
          </c:tx>
          <c:layout>
            <c:manualLayout>
              <c:xMode val="edge"/>
              <c:yMode val="edge"/>
              <c:x val="2.5460964347298323E-3"/>
              <c:y val="0.33297238147348029"/>
            </c:manualLayout>
          </c:layout>
          <c:overlay val="0"/>
        </c:title>
        <c:numFmt formatCode="0%" sourceLinked="1"/>
        <c:majorTickMark val="none"/>
        <c:minorTickMark val="none"/>
        <c:tickLblPos val="nextTo"/>
        <c:crossAx val="500197272"/>
        <c:crosses val="autoZero"/>
        <c:crossBetween val="between"/>
        <c:majorUnit val="0.1"/>
      </c:valAx>
    </c:plotArea>
    <c:legend>
      <c:legendPos val="t"/>
      <c:layout>
        <c:manualLayout>
          <c:xMode val="edge"/>
          <c:yMode val="edge"/>
          <c:x val="9.7137958765255356E-2"/>
          <c:y val="5.94925634295713E-2"/>
          <c:w val="0.9"/>
          <c:h val="0.10556719780106227"/>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9584235879574"/>
          <c:y val="4.1699592118711437E-2"/>
          <c:w val="0.89321676110445503"/>
          <c:h val="0.85313562082111993"/>
        </c:manualLayout>
      </c:layout>
      <c:lineChart>
        <c:grouping val="standard"/>
        <c:varyColors val="0"/>
        <c:ser>
          <c:idx val="0"/>
          <c:order val="0"/>
          <c:tx>
            <c:strRef>
              <c:f>'Tables 23 - 23d'!$D$6</c:f>
              <c:strCache>
                <c:ptCount val="1"/>
                <c:pt idx="0">
                  <c:v>Built-up roads
up to 40mph</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23 - 23d'!$D$19:$D$28</c:f>
              <c:numCache>
                <c:formatCode>0%</c:formatCode>
                <c:ptCount val="10"/>
                <c:pt idx="0">
                  <c:v>0.64213913639812459</c:v>
                </c:pt>
                <c:pt idx="1">
                  <c:v>0.64153515876993572</c:v>
                </c:pt>
                <c:pt idx="2">
                  <c:v>0.67977251680896766</c:v>
                </c:pt>
                <c:pt idx="3">
                  <c:v>0.64812730257434426</c:v>
                </c:pt>
                <c:pt idx="4">
                  <c:v>0.65622999059341891</c:v>
                </c:pt>
                <c:pt idx="5">
                  <c:v>0.70178732407507471</c:v>
                </c:pt>
                <c:pt idx="6">
                  <c:v>0.66557623045876313</c:v>
                </c:pt>
                <c:pt idx="7">
                  <c:v>0.69485265317135858</c:v>
                </c:pt>
                <c:pt idx="8">
                  <c:v>0.66790794890841043</c:v>
                </c:pt>
                <c:pt idx="9">
                  <c:v>0.66953026780924618</c:v>
                </c:pt>
              </c:numCache>
            </c:numRef>
          </c:val>
          <c:smooth val="0"/>
        </c:ser>
        <c:ser>
          <c:idx val="1"/>
          <c:order val="1"/>
          <c:tx>
            <c:strRef>
              <c:f>'Tables 23 - 23d'!$E$6</c:f>
              <c:strCache>
                <c:ptCount val="1"/>
                <c:pt idx="0">
                  <c:v>Dual
Carriageways</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23 - 23d'!$E$19:$E$28</c:f>
              <c:numCache>
                <c:formatCode>0%</c:formatCode>
                <c:ptCount val="10"/>
                <c:pt idx="0">
                  <c:v>0.41659749928047818</c:v>
                </c:pt>
                <c:pt idx="1">
                  <c:v>0.39424704652159193</c:v>
                </c:pt>
                <c:pt idx="2">
                  <c:v>0.46648241832083731</c:v>
                </c:pt>
                <c:pt idx="3">
                  <c:v>0.41293201500188997</c:v>
                </c:pt>
                <c:pt idx="4">
                  <c:v>0.41761487384979717</c:v>
                </c:pt>
                <c:pt idx="5">
                  <c:v>0.44775791898094924</c:v>
                </c:pt>
                <c:pt idx="6">
                  <c:v>0.46533927979348744</c:v>
                </c:pt>
                <c:pt idx="7">
                  <c:v>0.50479537807544717</c:v>
                </c:pt>
                <c:pt idx="8">
                  <c:v>0.47298321227329798</c:v>
                </c:pt>
                <c:pt idx="9">
                  <c:v>0.45102274000809661</c:v>
                </c:pt>
              </c:numCache>
            </c:numRef>
          </c:val>
          <c:smooth val="0"/>
        </c:ser>
        <c:ser>
          <c:idx val="2"/>
          <c:order val="2"/>
          <c:tx>
            <c:strRef>
              <c:f>'Tables 23 - 23d'!$F$6</c:f>
              <c:strCache>
                <c:ptCount val="1"/>
                <c:pt idx="0">
                  <c:v>Motorways</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23 - 23d'!$F$19:$F$28</c:f>
              <c:numCache>
                <c:formatCode>0%</c:formatCode>
                <c:ptCount val="10"/>
                <c:pt idx="0">
                  <c:v>0.20219948557198572</c:v>
                </c:pt>
                <c:pt idx="1">
                  <c:v>0.19138395643117456</c:v>
                </c:pt>
                <c:pt idx="2">
                  <c:v>0.1815215923528114</c:v>
                </c:pt>
                <c:pt idx="3">
                  <c:v>0.19468127610314315</c:v>
                </c:pt>
                <c:pt idx="4">
                  <c:v>0.204323687290449</c:v>
                </c:pt>
                <c:pt idx="5">
                  <c:v>0.16927785171029205</c:v>
                </c:pt>
                <c:pt idx="6">
                  <c:v>0.20824579121265724</c:v>
                </c:pt>
                <c:pt idx="7">
                  <c:v>0.14058214751801154</c:v>
                </c:pt>
                <c:pt idx="8">
                  <c:v>0.16445106392834161</c:v>
                </c:pt>
                <c:pt idx="9">
                  <c:v>0.16783160791618273</c:v>
                </c:pt>
              </c:numCache>
            </c:numRef>
          </c:val>
          <c:smooth val="0"/>
        </c:ser>
        <c:ser>
          <c:idx val="3"/>
          <c:order val="3"/>
          <c:tx>
            <c:strRef>
              <c:f>'Tables 23 - 23d'!$G$6</c:f>
              <c:strCache>
                <c:ptCount val="1"/>
                <c:pt idx="0">
                  <c:v>Single Carriageways
above 40mph</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23 - 23d'!$G$19:$G$28</c:f>
              <c:numCache>
                <c:formatCode>0%</c:formatCode>
                <c:ptCount val="10"/>
                <c:pt idx="0">
                  <c:v>0.21386627445963358</c:v>
                </c:pt>
                <c:pt idx="1">
                  <c:v>0.21187126643978413</c:v>
                </c:pt>
                <c:pt idx="2">
                  <c:v>0.20262559867273774</c:v>
                </c:pt>
                <c:pt idx="3">
                  <c:v>0.19339404235129817</c:v>
                </c:pt>
                <c:pt idx="4">
                  <c:v>0.21210789160198631</c:v>
                </c:pt>
                <c:pt idx="5">
                  <c:v>0.23578598197695053</c:v>
                </c:pt>
                <c:pt idx="6">
                  <c:v>0.23481949822072021</c:v>
                </c:pt>
                <c:pt idx="7">
                  <c:v>0.23201244552760839</c:v>
                </c:pt>
                <c:pt idx="8">
                  <c:v>0.2356817010457605</c:v>
                </c:pt>
                <c:pt idx="9">
                  <c:v>0.23549342977103768</c:v>
                </c:pt>
              </c:numCache>
            </c:numRef>
          </c:val>
          <c:smooth val="0"/>
        </c:ser>
        <c:dLbls>
          <c:showLegendKey val="0"/>
          <c:showVal val="0"/>
          <c:showCatName val="0"/>
          <c:showSerName val="0"/>
          <c:showPercent val="0"/>
          <c:showBubbleSize val="0"/>
        </c:dLbls>
        <c:smooth val="0"/>
        <c:axId val="500198448"/>
        <c:axId val="500194136"/>
      </c:lineChart>
      <c:catAx>
        <c:axId val="500198448"/>
        <c:scaling>
          <c:orientation val="minMax"/>
        </c:scaling>
        <c:delete val="0"/>
        <c:axPos val="b"/>
        <c:title>
          <c:tx>
            <c:rich>
              <a:bodyPr/>
              <a:lstStyle/>
              <a:p>
                <a:pPr>
                  <a:defRPr sz="1200"/>
                </a:pPr>
                <a:r>
                  <a:rPr lang="en-US" sz="1200"/>
                  <a:t>Year</a:t>
                </a:r>
              </a:p>
            </c:rich>
          </c:tx>
          <c:layout>
            <c:manualLayout>
              <c:xMode val="edge"/>
              <c:yMode val="edge"/>
              <c:x val="0.51429040692030903"/>
              <c:y val="0.94036796495328578"/>
            </c:manualLayout>
          </c:layout>
          <c:overlay val="0"/>
        </c:title>
        <c:numFmt formatCode="General" sourceLinked="1"/>
        <c:majorTickMark val="out"/>
        <c:minorTickMark val="none"/>
        <c:tickLblPos val="nextTo"/>
        <c:crossAx val="500194136"/>
        <c:crosses val="autoZero"/>
        <c:auto val="1"/>
        <c:lblAlgn val="ctr"/>
        <c:lblOffset val="100"/>
        <c:noMultiLvlLbl val="0"/>
      </c:catAx>
      <c:valAx>
        <c:axId val="500194136"/>
        <c:scaling>
          <c:orientation val="minMax"/>
        </c:scaling>
        <c:delete val="0"/>
        <c:axPos val="l"/>
        <c:majorGridlines>
          <c:spPr>
            <a:ln>
              <a:solidFill>
                <a:sysClr val="window" lastClr="FFFFFF">
                  <a:alpha val="0"/>
                </a:sysClr>
              </a:solidFill>
            </a:ln>
          </c:spPr>
        </c:majorGridlines>
        <c:title>
          <c:tx>
            <c:rich>
              <a:bodyPr rot="-5400000" vert="horz"/>
              <a:lstStyle/>
              <a:p>
                <a:pPr>
                  <a:defRPr sz="1200"/>
                </a:pPr>
                <a:r>
                  <a:rPr lang="en-GB" sz="1200" b="1" i="0" baseline="0"/>
                  <a:t>Proportion</a:t>
                </a:r>
                <a:endParaRPr lang="en-GB" sz="1200"/>
              </a:p>
            </c:rich>
          </c:tx>
          <c:layout>
            <c:manualLayout>
              <c:xMode val="edge"/>
              <c:yMode val="edge"/>
              <c:x val="5.1395697039849633E-3"/>
              <c:y val="0.33718138526099056"/>
            </c:manualLayout>
          </c:layout>
          <c:overlay val="0"/>
        </c:title>
        <c:numFmt formatCode="0%" sourceLinked="1"/>
        <c:majorTickMark val="none"/>
        <c:minorTickMark val="none"/>
        <c:tickLblPos val="nextTo"/>
        <c:crossAx val="500198448"/>
        <c:crosses val="autoZero"/>
        <c:crossBetween val="between"/>
      </c:valAx>
    </c:plotArea>
    <c:legend>
      <c:legendPos val="t"/>
      <c:layout>
        <c:manualLayout>
          <c:xMode val="edge"/>
          <c:yMode val="edge"/>
          <c:x val="7.7118568818642971E-2"/>
          <c:y val="2.9197080291970802E-2"/>
          <c:w val="0.89999998220561095"/>
          <c:h val="9.7861562925072323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043071877321892E-2"/>
          <c:y val="4.1699592118711437E-2"/>
          <c:w val="0.89710055087335183"/>
          <c:h val="0.82485006852019593"/>
        </c:manualLayout>
      </c:layout>
      <c:lineChart>
        <c:grouping val="standard"/>
        <c:varyColors val="0"/>
        <c:ser>
          <c:idx val="0"/>
          <c:order val="0"/>
          <c:tx>
            <c:strRef>
              <c:f>'Tables 23 - 23d'!$D$6</c:f>
              <c:strCache>
                <c:ptCount val="1"/>
                <c:pt idx="0">
                  <c:v>Built-up roads
up to 40mph</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23 - 23d'!$D$30:$D$39</c:f>
              <c:numCache>
                <c:formatCode>0%</c:formatCode>
                <c:ptCount val="10"/>
                <c:pt idx="0">
                  <c:v>0.44544911098252754</c:v>
                </c:pt>
                <c:pt idx="1">
                  <c:v>0.43517504364846121</c:v>
                </c:pt>
                <c:pt idx="2">
                  <c:v>0.45308427619127228</c:v>
                </c:pt>
                <c:pt idx="3">
                  <c:v>0.42414757192519331</c:v>
                </c:pt>
                <c:pt idx="4">
                  <c:v>0.42607057480249161</c:v>
                </c:pt>
                <c:pt idx="5">
                  <c:v>0.47880003693356316</c:v>
                </c:pt>
                <c:pt idx="6">
                  <c:v>0.42987144515874759</c:v>
                </c:pt>
                <c:pt idx="7">
                  <c:v>0.38754950347939116</c:v>
                </c:pt>
                <c:pt idx="8">
                  <c:v>0.36932945351564267</c:v>
                </c:pt>
                <c:pt idx="9">
                  <c:v>0.3541648624224355</c:v>
                </c:pt>
              </c:numCache>
            </c:numRef>
          </c:val>
          <c:smooth val="0"/>
        </c:ser>
        <c:ser>
          <c:idx val="1"/>
          <c:order val="1"/>
          <c:tx>
            <c:strRef>
              <c:f>'Tables 23 - 23d'!$E$6</c:f>
              <c:strCache>
                <c:ptCount val="1"/>
                <c:pt idx="0">
                  <c:v>Dual
Carriageways</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23 - 23d'!$E$30:$E$39</c:f>
              <c:numCache>
                <c:formatCode>0%</c:formatCode>
                <c:ptCount val="10"/>
                <c:pt idx="0">
                  <c:v>0.26215656372130175</c:v>
                </c:pt>
                <c:pt idx="1">
                  <c:v>0.25083475693704971</c:v>
                </c:pt>
                <c:pt idx="2">
                  <c:v>0.28791946355781972</c:v>
                </c:pt>
                <c:pt idx="3">
                  <c:v>0.25390514145276766</c:v>
                </c:pt>
                <c:pt idx="4">
                  <c:v>0.26499819793732965</c:v>
                </c:pt>
                <c:pt idx="5">
                  <c:v>0.27177315178313177</c:v>
                </c:pt>
                <c:pt idx="6">
                  <c:v>0.26136774405026697</c:v>
                </c:pt>
                <c:pt idx="7">
                  <c:v>0.30087805225040987</c:v>
                </c:pt>
                <c:pt idx="8">
                  <c:v>0.29652839823642502</c:v>
                </c:pt>
                <c:pt idx="9">
                  <c:v>0.27408983385330538</c:v>
                </c:pt>
              </c:numCache>
            </c:numRef>
          </c:val>
          <c:smooth val="0"/>
        </c:ser>
        <c:ser>
          <c:idx val="2"/>
          <c:order val="2"/>
          <c:tx>
            <c:strRef>
              <c:f>'Tables 23 - 23d'!$F$6</c:f>
              <c:strCache>
                <c:ptCount val="1"/>
                <c:pt idx="0">
                  <c:v>Motorways</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23 - 23d'!$F$30:$F$39</c:f>
              <c:numCache>
                <c:formatCode>0%</c:formatCode>
                <c:ptCount val="10"/>
                <c:pt idx="0">
                  <c:v>0.1805141137174768</c:v>
                </c:pt>
                <c:pt idx="1">
                  <c:v>0.16968136920460111</c:v>
                </c:pt>
                <c:pt idx="2">
                  <c:v>0.16102119564830969</c:v>
                </c:pt>
                <c:pt idx="3">
                  <c:v>0.19240908156278014</c:v>
                </c:pt>
                <c:pt idx="4">
                  <c:v>0.19235272420234059</c:v>
                </c:pt>
                <c:pt idx="5">
                  <c:v>0.16680122561273902</c:v>
                </c:pt>
                <c:pt idx="6">
                  <c:v>0.16627088695414169</c:v>
                </c:pt>
                <c:pt idx="7">
                  <c:v>0.12430440383743158</c:v>
                </c:pt>
                <c:pt idx="8">
                  <c:v>0.16969193960499968</c:v>
                </c:pt>
                <c:pt idx="9">
                  <c:v>0.17021885879648291</c:v>
                </c:pt>
              </c:numCache>
            </c:numRef>
          </c:val>
          <c:smooth val="0"/>
        </c:ser>
        <c:ser>
          <c:idx val="3"/>
          <c:order val="3"/>
          <c:tx>
            <c:strRef>
              <c:f>'Tables 23 - 23d'!$G$6</c:f>
              <c:strCache>
                <c:ptCount val="1"/>
                <c:pt idx="0">
                  <c:v>Single Carriageways
above 40mph</c:v>
                </c:pt>
              </c:strCache>
            </c:strRef>
          </c:tx>
          <c:marker>
            <c:symbol val="none"/>
          </c:marker>
          <c:cat>
            <c:numRef>
              <c:f>'Tables 23 - 23d'!$A$8:$A$17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'Tables 23 - 23d'!$G$30:$G$39</c:f>
              <c:numCache>
                <c:formatCode>0%</c:formatCode>
                <c:ptCount val="10"/>
                <c:pt idx="0">
                  <c:v>8.3590792241759165E-2</c:v>
                </c:pt>
                <c:pt idx="1">
                  <c:v>8.3690452403444845E-2</c:v>
                </c:pt>
                <c:pt idx="2">
                  <c:v>8.6085741571368488E-2</c:v>
                </c:pt>
                <c:pt idx="3">
                  <c:v>7.5484619900605218E-2</c:v>
                </c:pt>
                <c:pt idx="4">
                  <c:v>9.3939946894903467E-2</c:v>
                </c:pt>
                <c:pt idx="5">
                  <c:v>0.10002530507329591</c:v>
                </c:pt>
                <c:pt idx="6">
                  <c:v>9.2342793137577983E-2</c:v>
                </c:pt>
                <c:pt idx="7">
                  <c:v>9.4476636501695799E-2</c:v>
                </c:pt>
                <c:pt idx="8">
                  <c:v>0.1066346274084605</c:v>
                </c:pt>
                <c:pt idx="9">
                  <c:v>0.11146930778439426</c:v>
                </c:pt>
              </c:numCache>
            </c:numRef>
          </c:val>
          <c:smooth val="0"/>
        </c:ser>
        <c:dLbls>
          <c:showLegendKey val="0"/>
          <c:showVal val="0"/>
          <c:showCatName val="0"/>
          <c:showSerName val="0"/>
          <c:showPercent val="0"/>
          <c:showBubbleSize val="0"/>
        </c:dLbls>
        <c:smooth val="0"/>
        <c:axId val="500199624"/>
        <c:axId val="500201192"/>
      </c:lineChart>
      <c:catAx>
        <c:axId val="500199624"/>
        <c:scaling>
          <c:orientation val="minMax"/>
        </c:scaling>
        <c:delete val="0"/>
        <c:axPos val="b"/>
        <c:title>
          <c:tx>
            <c:rich>
              <a:bodyPr/>
              <a:lstStyle/>
              <a:p>
                <a:pPr>
                  <a:defRPr sz="1200"/>
                </a:pPr>
                <a:r>
                  <a:rPr lang="en-US" sz="1200"/>
                  <a:t>Year</a:t>
                </a:r>
              </a:p>
            </c:rich>
          </c:tx>
          <c:layout>
            <c:manualLayout>
              <c:xMode val="edge"/>
              <c:yMode val="edge"/>
              <c:x val="0.51205704814536379"/>
              <c:y val="0.91826911016653889"/>
            </c:manualLayout>
          </c:layout>
          <c:overlay val="0"/>
        </c:title>
        <c:numFmt formatCode="General" sourceLinked="1"/>
        <c:majorTickMark val="out"/>
        <c:minorTickMark val="none"/>
        <c:tickLblPos val="nextTo"/>
        <c:crossAx val="500201192"/>
        <c:crosses val="autoZero"/>
        <c:auto val="1"/>
        <c:lblAlgn val="ctr"/>
        <c:lblOffset val="100"/>
        <c:noMultiLvlLbl val="0"/>
      </c:catAx>
      <c:valAx>
        <c:axId val="500201192"/>
        <c:scaling>
          <c:orientation val="minMax"/>
        </c:scaling>
        <c:delete val="0"/>
        <c:axPos val="l"/>
        <c:majorGridlines>
          <c:spPr>
            <a:ln>
              <a:solidFill>
                <a:sysClr val="window" lastClr="FFFFFF">
                  <a:alpha val="0"/>
                </a:sysClr>
              </a:solidFill>
            </a:ln>
          </c:spPr>
        </c:majorGridlines>
        <c:title>
          <c:tx>
            <c:rich>
              <a:bodyPr rot="-5400000" vert="horz"/>
              <a:lstStyle/>
              <a:p>
                <a:pPr>
                  <a:defRPr sz="1200"/>
                </a:pPr>
                <a:r>
                  <a:rPr lang="en-GB" sz="1200" b="1" i="0" baseline="0"/>
                  <a:t>Proportion</a:t>
                </a:r>
                <a:endParaRPr lang="en-GB" sz="1200"/>
              </a:p>
            </c:rich>
          </c:tx>
          <c:layout>
            <c:manualLayout>
              <c:xMode val="edge"/>
              <c:yMode val="edge"/>
              <c:x val="5.1395697039849676E-3"/>
              <c:y val="0.33718138526099078"/>
            </c:manualLayout>
          </c:layout>
          <c:overlay val="0"/>
        </c:title>
        <c:numFmt formatCode="0%" sourceLinked="1"/>
        <c:majorTickMark val="none"/>
        <c:minorTickMark val="none"/>
        <c:tickLblPos val="nextTo"/>
        <c:crossAx val="500199624"/>
        <c:crosses val="autoZero"/>
        <c:crossBetween val="between"/>
        <c:majorUnit val="0.1"/>
      </c:valAx>
    </c:plotArea>
    <c:legend>
      <c:legendPos val="t"/>
      <c:layout>
        <c:manualLayout>
          <c:xMode val="edge"/>
          <c:yMode val="edge"/>
          <c:x val="8.1019093718812801E-2"/>
          <c:y val="3.8348082595870206E-2"/>
          <c:w val="0.89602993093200034"/>
          <c:h val="8.8984739739390986E-2"/>
        </c:manualLayout>
      </c:layout>
      <c:overlay val="0"/>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07770765647"/>
          <c:y val="3.4720269724646272E-2"/>
          <c:w val="0.85740369193202459"/>
          <c:h val="0.79323446582781698"/>
        </c:manualLayout>
      </c:layout>
      <c:lineChart>
        <c:grouping val="standard"/>
        <c:varyColors val="0"/>
        <c:ser>
          <c:idx val="0"/>
          <c:order val="0"/>
          <c:tx>
            <c:strRef>
              <c:f>'Table 3'!$F$36</c:f>
              <c:strCache>
                <c:ptCount val="1"/>
                <c:pt idx="0">
                  <c:v>2020  Target (Fatalities)</c:v>
                </c:pt>
              </c:strCache>
            </c:strRef>
          </c:tx>
          <c:spPr>
            <a:ln w="31750">
              <a:solidFill>
                <a:srgbClr val="00B050"/>
              </a:solidFill>
            </a:ln>
          </c:spPr>
          <c:marker>
            <c:symbol val="none"/>
          </c:marker>
          <c:cat>
            <c:strRef>
              <c:f>'Table 3'!$A$37:$A$48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 3'!$F$37:$F$48</c:f>
              <c:numCache>
                <c:formatCode>0</c:formatCode>
                <c:ptCount val="12"/>
                <c:pt idx="0">
                  <c:v>58</c:v>
                </c:pt>
                <c:pt idx="1">
                  <c:v>58</c:v>
                </c:pt>
                <c:pt idx="2">
                  <c:v>58</c:v>
                </c:pt>
                <c:pt idx="3">
                  <c:v>58</c:v>
                </c:pt>
                <c:pt idx="4">
                  <c:v>58</c:v>
                </c:pt>
                <c:pt idx="5">
                  <c:v>58</c:v>
                </c:pt>
                <c:pt idx="6">
                  <c:v>58</c:v>
                </c:pt>
                <c:pt idx="7">
                  <c:v>58</c:v>
                </c:pt>
                <c:pt idx="8">
                  <c:v>58</c:v>
                </c:pt>
                <c:pt idx="9">
                  <c:v>58</c:v>
                </c:pt>
                <c:pt idx="10">
                  <c:v>58</c:v>
                </c:pt>
                <c:pt idx="11">
                  <c:v>58</c:v>
                </c:pt>
              </c:numCache>
            </c:numRef>
          </c:val>
          <c:smooth val="0"/>
        </c:ser>
        <c:ser>
          <c:idx val="2"/>
          <c:order val="1"/>
          <c:tx>
            <c:strRef>
              <c:f>'Table 3'!$E$36</c:f>
              <c:strCache>
                <c:ptCount val="1"/>
                <c:pt idx="0">
                  <c:v>2004-2008 Baseline (Fatalities)</c:v>
                </c:pt>
              </c:strCache>
            </c:strRef>
          </c:tx>
          <c:spPr>
            <a:ln w="31750">
              <a:solidFill>
                <a:srgbClr val="0070C0"/>
              </a:solidFill>
              <a:prstDash val="sysDash"/>
            </a:ln>
          </c:spPr>
          <c:marker>
            <c:symbol val="none"/>
          </c:marker>
          <c:cat>
            <c:strRef>
              <c:f>'Table 3'!$A$37:$A$48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 3'!$E$37:$E$48</c:f>
              <c:numCache>
                <c:formatCode>0</c:formatCode>
                <c:ptCount val="12"/>
                <c:pt idx="0">
                  <c:v>127.8</c:v>
                </c:pt>
                <c:pt idx="1">
                  <c:v>127.8</c:v>
                </c:pt>
                <c:pt idx="2">
                  <c:v>127.8</c:v>
                </c:pt>
                <c:pt idx="3">
                  <c:v>127.8</c:v>
                </c:pt>
                <c:pt idx="4">
                  <c:v>127.8</c:v>
                </c:pt>
                <c:pt idx="5">
                  <c:v>127.8</c:v>
                </c:pt>
                <c:pt idx="6">
                  <c:v>127.8</c:v>
                </c:pt>
                <c:pt idx="7">
                  <c:v>127.8</c:v>
                </c:pt>
                <c:pt idx="8">
                  <c:v>127.8</c:v>
                </c:pt>
                <c:pt idx="9">
                  <c:v>127.8</c:v>
                </c:pt>
                <c:pt idx="10">
                  <c:v>127.8</c:v>
                </c:pt>
                <c:pt idx="11">
                  <c:v>127.8</c:v>
                </c:pt>
              </c:numCache>
            </c:numRef>
          </c:val>
          <c:smooth val="0"/>
        </c:ser>
        <c:ser>
          <c:idx val="1"/>
          <c:order val="2"/>
          <c:spPr>
            <a:ln w="31750">
              <a:solidFill>
                <a:srgbClr val="FF0000"/>
              </a:solidFill>
            </a:ln>
          </c:spPr>
          <c:marker>
            <c:symbol val="none"/>
          </c:marker>
          <c:cat>
            <c:strRef>
              <c:f>'Table 3'!$A$37:$A$48</c:f>
              <c:strCache>
                <c:ptCount val="12"/>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pt idx="11">
                  <c:v>2015- 2019</c:v>
                </c:pt>
              </c:strCache>
            </c:strRef>
          </c:cat>
          <c:val>
            <c:numRef>
              <c:f>'Table 3'!$C$37:$C$48</c:f>
              <c:numCache>
                <c:formatCode>0</c:formatCode>
                <c:ptCount val="12"/>
                <c:pt idx="0">
                  <c:v>127.8</c:v>
                </c:pt>
                <c:pt idx="1">
                  <c:v>121.6</c:v>
                </c:pt>
                <c:pt idx="2">
                  <c:v>114.8</c:v>
                </c:pt>
                <c:pt idx="3">
                  <c:v>103</c:v>
                </c:pt>
                <c:pt idx="4">
                  <c:v>100.2</c:v>
                </c:pt>
                <c:pt idx="5">
                  <c:v>94.6</c:v>
                </c:pt>
                <c:pt idx="6">
                  <c:v>84.6</c:v>
                </c:pt>
                <c:pt idx="7">
                  <c:v>80</c:v>
                </c:pt>
                <c:pt idx="8">
                  <c:v>77.8</c:v>
                </c:pt>
                <c:pt idx="9">
                  <c:v>73</c:v>
                </c:pt>
                <c:pt idx="10">
                  <c:v>71</c:v>
                </c:pt>
                <c:pt idx="11">
                  <c:v>71.2</c:v>
                </c:pt>
              </c:numCache>
            </c:numRef>
          </c:val>
          <c:smooth val="0"/>
        </c:ser>
        <c:dLbls>
          <c:showLegendKey val="0"/>
          <c:showVal val="0"/>
          <c:showCatName val="0"/>
          <c:showSerName val="0"/>
          <c:showPercent val="0"/>
          <c:showBubbleSize val="0"/>
        </c:dLbls>
        <c:smooth val="0"/>
        <c:axId val="384935896"/>
        <c:axId val="384931584"/>
      </c:lineChart>
      <c:catAx>
        <c:axId val="38493589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4931584"/>
        <c:crosses val="autoZero"/>
        <c:auto val="1"/>
        <c:lblAlgn val="ctr"/>
        <c:lblOffset val="100"/>
        <c:noMultiLvlLbl val="0"/>
      </c:catAx>
      <c:valAx>
        <c:axId val="384931584"/>
        <c:scaling>
          <c:orientation val="minMax"/>
          <c:max val="16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3.3728691979525278E-3"/>
              <c:y val="0.37578314173429672"/>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4935896"/>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742665955909403"/>
          <c:y val="6.411170440215333E-2"/>
          <c:w val="0.6077723240318561"/>
          <c:h val="0.9058280881310633"/>
        </c:manualLayout>
      </c:layout>
      <c:barChart>
        <c:barDir val="bar"/>
        <c:grouping val="clustered"/>
        <c:varyColors val="0"/>
        <c:ser>
          <c:idx val="1"/>
          <c:order val="0"/>
          <c:tx>
            <c:strRef>
              <c:f>'Tables 24 &amp; 24a'!$G$8</c:f>
              <c:strCache>
                <c:ptCount val="1"/>
                <c:pt idx="0">
                  <c:v>2016-2018</c:v>
                </c:pt>
              </c:strCache>
            </c:strRef>
          </c:tx>
          <c:spPr>
            <a:solidFill>
              <a:schemeClr val="accent1"/>
            </a:solidFill>
          </c:spPr>
          <c:invertIfNegative val="0"/>
          <c:dPt>
            <c:idx val="15"/>
            <c:invertIfNegative val="0"/>
            <c:bubble3D val="0"/>
            <c:spPr>
              <a:solidFill>
                <a:srgbClr val="D03C3C"/>
              </a:solidFill>
            </c:spPr>
          </c:dPt>
          <c:dPt>
            <c:idx val="16"/>
            <c:invertIfNegative val="0"/>
            <c:bubble3D val="0"/>
            <c:spPr>
              <a:solidFill>
                <a:srgbClr val="68AF33"/>
              </a:solidFill>
            </c:spPr>
          </c:dPt>
          <c:errBars>
            <c:errBarType val="both"/>
            <c:errValType val="cust"/>
            <c:noEndCap val="0"/>
            <c:plus>
              <c:numRef>
                <c:f>'Tables 24 &amp; 24a'!$L$38:$L$54</c:f>
                <c:numCache>
                  <c:formatCode>General</c:formatCode>
                  <c:ptCount val="17"/>
                  <c:pt idx="0">
                    <c:v>1.8192937825394426E-2</c:v>
                  </c:pt>
                  <c:pt idx="1">
                    <c:v>1.7098280583196207E-2</c:v>
                  </c:pt>
                  <c:pt idx="2">
                    <c:v>1.6678521581651146E-2</c:v>
                  </c:pt>
                  <c:pt idx="3">
                    <c:v>1.6637230076771637E-2</c:v>
                  </c:pt>
                  <c:pt idx="4">
                    <c:v>1.5837983420476594E-2</c:v>
                  </c:pt>
                  <c:pt idx="5">
                    <c:v>1.5837983420476594E-2</c:v>
                  </c:pt>
                  <c:pt idx="6">
                    <c:v>1.5060064412454143E-2</c:v>
                  </c:pt>
                  <c:pt idx="7">
                    <c:v>1.5014088376890933E-2</c:v>
                  </c:pt>
                  <c:pt idx="8">
                    <c:v>1.379102526499127E-2</c:v>
                  </c:pt>
                  <c:pt idx="9">
                    <c:v>1.2858914802552199E-2</c:v>
                  </c:pt>
                  <c:pt idx="10">
                    <c:v>1.2761692733422376E-2</c:v>
                  </c:pt>
                  <c:pt idx="11">
                    <c:v>1.251265155732938E-2</c:v>
                  </c:pt>
                  <c:pt idx="12">
                    <c:v>1.2023327352873299E-2</c:v>
                  </c:pt>
                  <c:pt idx="13">
                    <c:v>1.1099601786235569E-2</c:v>
                  </c:pt>
                  <c:pt idx="14">
                    <c:v>3.7926787501275307E-3</c:v>
                  </c:pt>
                  <c:pt idx="15">
                    <c:v>1.513964458984174E-2</c:v>
                  </c:pt>
                  <c:pt idx="16">
                    <c:v>7.6404076999731759E-3</c:v>
                  </c:pt>
                </c:numCache>
              </c:numRef>
            </c:plus>
            <c:minus>
              <c:numRef>
                <c:f>'Tables 24 &amp; 24a'!$L$38:$L$54</c:f>
                <c:numCache>
                  <c:formatCode>General</c:formatCode>
                  <c:ptCount val="17"/>
                  <c:pt idx="0">
                    <c:v>1.8192937825394426E-2</c:v>
                  </c:pt>
                  <c:pt idx="1">
                    <c:v>1.7098280583196207E-2</c:v>
                  </c:pt>
                  <c:pt idx="2">
                    <c:v>1.6678521581651146E-2</c:v>
                  </c:pt>
                  <c:pt idx="3">
                    <c:v>1.6637230076771637E-2</c:v>
                  </c:pt>
                  <c:pt idx="4">
                    <c:v>1.5837983420476594E-2</c:v>
                  </c:pt>
                  <c:pt idx="5">
                    <c:v>1.5837983420476594E-2</c:v>
                  </c:pt>
                  <c:pt idx="6">
                    <c:v>1.5060064412454143E-2</c:v>
                  </c:pt>
                  <c:pt idx="7">
                    <c:v>1.5014088376890933E-2</c:v>
                  </c:pt>
                  <c:pt idx="8">
                    <c:v>1.379102526499127E-2</c:v>
                  </c:pt>
                  <c:pt idx="9">
                    <c:v>1.2858914802552199E-2</c:v>
                  </c:pt>
                  <c:pt idx="10">
                    <c:v>1.2761692733422376E-2</c:v>
                  </c:pt>
                  <c:pt idx="11">
                    <c:v>1.251265155732938E-2</c:v>
                  </c:pt>
                  <c:pt idx="12">
                    <c:v>1.2023327352873299E-2</c:v>
                  </c:pt>
                  <c:pt idx="13">
                    <c:v>1.1099601786235569E-2</c:v>
                  </c:pt>
                  <c:pt idx="14">
                    <c:v>3.7926787501275307E-3</c:v>
                  </c:pt>
                  <c:pt idx="15">
                    <c:v>1.513964458984174E-2</c:v>
                  </c:pt>
                  <c:pt idx="16">
                    <c:v>7.6404076999731759E-3</c:v>
                  </c:pt>
                </c:numCache>
              </c:numRef>
            </c:minus>
          </c:errBars>
          <c:cat>
            <c:strRef>
              <c:f>'Tables 24 &amp; 24a'!$A$9:$A$25</c:f>
              <c:strCache>
                <c:ptCount val="17"/>
                <c:pt idx="0">
                  <c:v>No footpath</c:v>
                </c:pt>
                <c:pt idx="1">
                  <c:v>Heavy traffic</c:v>
                </c:pt>
                <c:pt idx="2">
                  <c:v>Motorists without consideration</c:v>
                </c:pt>
                <c:pt idx="3">
                  <c:v>Speeding traffic</c:v>
                </c:pt>
                <c:pt idx="4">
                  <c:v>Bad weather</c:v>
                </c:pt>
                <c:pt idx="5">
                  <c:v>Footpath not well lit</c:v>
                </c:pt>
                <c:pt idx="6">
                  <c:v>Narrow footpath</c:v>
                </c:pt>
                <c:pt idx="7">
                  <c:v>Walking alone esp at night</c:v>
                </c:pt>
                <c:pt idx="8">
                  <c:v>Footpath poor condition</c:v>
                </c:pt>
                <c:pt idx="9">
                  <c:v>Crime/ personal safety</c:v>
                </c:pt>
                <c:pt idx="10">
                  <c:v>Footpaths not kept clear</c:v>
                </c:pt>
                <c:pt idx="11">
                  <c:v>Cyclists etc on footpath</c:v>
                </c:pt>
                <c:pt idx="12">
                  <c:v>Roadworks</c:v>
                </c:pt>
                <c:pt idx="13">
                  <c:v>Normal traffic</c:v>
                </c:pt>
                <c:pt idx="14">
                  <c:v>Other</c:v>
                </c:pt>
                <c:pt idx="15">
                  <c:v>Always feel safe</c:v>
                </c:pt>
                <c:pt idx="16">
                  <c:v>Do not walk by the road</c:v>
                </c:pt>
              </c:strCache>
            </c:strRef>
          </c:cat>
          <c:val>
            <c:numRef>
              <c:f>'Tables 24 &amp; 24a'!$G$9:$G$25</c:f>
              <c:numCache>
                <c:formatCode>0%</c:formatCode>
                <c:ptCount val="17"/>
                <c:pt idx="0">
                  <c:v>0.34477498093058734</c:v>
                </c:pt>
                <c:pt idx="1">
                  <c:v>0.27536231884057971</c:v>
                </c:pt>
                <c:pt idx="2">
                  <c:v>0.25476735316552251</c:v>
                </c:pt>
                <c:pt idx="3">
                  <c:v>0.25286041189931352</c:v>
                </c:pt>
                <c:pt idx="4">
                  <c:v>0.21929824561403508</c:v>
                </c:pt>
                <c:pt idx="5">
                  <c:v>0.21929824561403508</c:v>
                </c:pt>
                <c:pt idx="6">
                  <c:v>0.19145690312738367</c:v>
                </c:pt>
                <c:pt idx="7">
                  <c:v>0.18993135011441648</c:v>
                </c:pt>
                <c:pt idx="8">
                  <c:v>0.15331807780320367</c:v>
                </c:pt>
                <c:pt idx="9">
                  <c:v>0.12967200610221205</c:v>
                </c:pt>
                <c:pt idx="10">
                  <c:v>0.12738367658276126</c:v>
                </c:pt>
                <c:pt idx="11">
                  <c:v>0.12166285278413425</c:v>
                </c:pt>
                <c:pt idx="12">
                  <c:v>0.11098398169336385</c:v>
                </c:pt>
                <c:pt idx="13">
                  <c:v>9.2677345537757444E-2</c:v>
                </c:pt>
                <c:pt idx="14">
                  <c:v>9.9160945842868033E-3</c:v>
                </c:pt>
                <c:pt idx="15">
                  <c:v>0.19412662090007629</c:v>
                </c:pt>
                <c:pt idx="16">
                  <c:v>4.1571319603356215E-2</c:v>
                </c:pt>
              </c:numCache>
            </c:numRef>
          </c:val>
        </c:ser>
        <c:dLbls>
          <c:showLegendKey val="0"/>
          <c:showVal val="0"/>
          <c:showCatName val="0"/>
          <c:showSerName val="0"/>
          <c:showPercent val="0"/>
          <c:showBubbleSize val="0"/>
        </c:dLbls>
        <c:gapWidth val="94"/>
        <c:axId val="500200016"/>
        <c:axId val="500195312"/>
      </c:barChart>
      <c:catAx>
        <c:axId val="500200016"/>
        <c:scaling>
          <c:orientation val="maxMin"/>
        </c:scaling>
        <c:delete val="0"/>
        <c:axPos val="l"/>
        <c:numFmt formatCode="General" sourceLinked="0"/>
        <c:majorTickMark val="out"/>
        <c:minorTickMark val="none"/>
        <c:tickLblPos val="nextTo"/>
        <c:txPr>
          <a:bodyPr/>
          <a:lstStyle/>
          <a:p>
            <a:pPr>
              <a:defRPr sz="1000"/>
            </a:pPr>
            <a:endParaRPr lang="en-US"/>
          </a:p>
        </c:txPr>
        <c:crossAx val="500195312"/>
        <c:crosses val="autoZero"/>
        <c:auto val="1"/>
        <c:lblAlgn val="ctr"/>
        <c:lblOffset val="100"/>
        <c:noMultiLvlLbl val="0"/>
      </c:catAx>
      <c:valAx>
        <c:axId val="500195312"/>
        <c:scaling>
          <c:orientation val="minMax"/>
        </c:scaling>
        <c:delete val="0"/>
        <c:axPos val="t"/>
        <c:numFmt formatCode="0%" sourceLinked="1"/>
        <c:majorTickMark val="out"/>
        <c:minorTickMark val="none"/>
        <c:tickLblPos val="nextTo"/>
        <c:crossAx val="500200016"/>
        <c:crosses val="autoZero"/>
        <c:crossBetween val="between"/>
      </c:valAx>
    </c:plotArea>
    <c:plotVisOnly val="1"/>
    <c:dispBlanksAs val="gap"/>
    <c:showDLblsOverMax val="0"/>
  </c:chart>
  <c:spPr>
    <a:ln>
      <a:noFill/>
    </a:ln>
  </c:spPr>
  <c:printSettings>
    <c:headerFooter/>
    <c:pageMargins b="0.75000000000001255" l="0.70000000000000062" r="0.70000000000000062" t="0.7500000000000125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742665955909425"/>
          <c:y val="6.411170440215333E-2"/>
          <c:w val="0.60741817048910463"/>
          <c:h val="0.91778826522978563"/>
        </c:manualLayout>
      </c:layout>
      <c:barChart>
        <c:barDir val="bar"/>
        <c:grouping val="clustered"/>
        <c:varyColors val="0"/>
        <c:ser>
          <c:idx val="1"/>
          <c:order val="0"/>
          <c:tx>
            <c:strRef>
              <c:f>'Tables 25 &amp; 25a'!$G$8</c:f>
              <c:strCache>
                <c:ptCount val="1"/>
                <c:pt idx="0">
                  <c:v>2016-2018</c:v>
                </c:pt>
              </c:strCache>
            </c:strRef>
          </c:tx>
          <c:spPr>
            <a:solidFill>
              <a:schemeClr val="accent1"/>
            </a:solidFill>
          </c:spPr>
          <c:invertIfNegative val="0"/>
          <c:dPt>
            <c:idx val="14"/>
            <c:invertIfNegative val="0"/>
            <c:bubble3D val="0"/>
            <c:spPr>
              <a:solidFill>
                <a:srgbClr val="D03C3C"/>
              </a:solidFill>
            </c:spPr>
          </c:dPt>
          <c:dPt>
            <c:idx val="15"/>
            <c:invertIfNegative val="0"/>
            <c:bubble3D val="0"/>
            <c:spPr>
              <a:solidFill>
                <a:srgbClr val="78B832"/>
              </a:solidFill>
            </c:spPr>
          </c:dPt>
          <c:errBars>
            <c:errBarType val="both"/>
            <c:errValType val="cust"/>
            <c:noEndCap val="0"/>
            <c:plus>
              <c:numRef>
                <c:f>'Tables 25 &amp; 25a'!$J$38:$J$53</c:f>
                <c:numCache>
                  <c:formatCode>General</c:formatCode>
                  <c:ptCount val="16"/>
                  <c:pt idx="0">
                    <c:v>4.0894096908948747E-2</c:v>
                  </c:pt>
                  <c:pt idx="1">
                    <c:v>4.1114944262462635E-2</c:v>
                  </c:pt>
                  <c:pt idx="2">
                    <c:v>4.0622680841002567E-2</c:v>
                  </c:pt>
                  <c:pt idx="3">
                    <c:v>3.9532197291993441E-2</c:v>
                  </c:pt>
                  <c:pt idx="4">
                    <c:v>3.9439560162669529E-2</c:v>
                  </c:pt>
                  <c:pt idx="5">
                    <c:v>3.8711482604354225E-2</c:v>
                  </c:pt>
                  <c:pt idx="6">
                    <c:v>3.6887983747246451E-2</c:v>
                  </c:pt>
                  <c:pt idx="7">
                    <c:v>3.5330499536131078E-2</c:v>
                  </c:pt>
                  <c:pt idx="8">
                    <c:v>3.1873888746752461E-2</c:v>
                  </c:pt>
                  <c:pt idx="9">
                    <c:v>3.2871978186037924E-2</c:v>
                  </c:pt>
                  <c:pt idx="10">
                    <c:v>3.1207448043899001E-2</c:v>
                  </c:pt>
                  <c:pt idx="11">
                    <c:v>2.5779588008444102E-2</c:v>
                  </c:pt>
                  <c:pt idx="12">
                    <c:v>2.3887777603716055E-2</c:v>
                  </c:pt>
                  <c:pt idx="13">
                    <c:v>7.2126885273176818E-3</c:v>
                  </c:pt>
                  <c:pt idx="14">
                    <c:v>2.0121610463423152E-2</c:v>
                  </c:pt>
                  <c:pt idx="15">
                    <c:v>1.6971474640351019E-2</c:v>
                  </c:pt>
                </c:numCache>
              </c:numRef>
            </c:plus>
            <c:minus>
              <c:numRef>
                <c:f>'Tables 25 &amp; 25a'!$J$38:$J$53</c:f>
                <c:numCache>
                  <c:formatCode>General</c:formatCode>
                  <c:ptCount val="16"/>
                  <c:pt idx="0">
                    <c:v>4.0894096908948747E-2</c:v>
                  </c:pt>
                  <c:pt idx="1">
                    <c:v>4.1114944262462635E-2</c:v>
                  </c:pt>
                  <c:pt idx="2">
                    <c:v>4.0622680841002567E-2</c:v>
                  </c:pt>
                  <c:pt idx="3">
                    <c:v>3.9532197291993441E-2</c:v>
                  </c:pt>
                  <c:pt idx="4">
                    <c:v>3.9439560162669529E-2</c:v>
                  </c:pt>
                  <c:pt idx="5">
                    <c:v>3.8711482604354225E-2</c:v>
                  </c:pt>
                  <c:pt idx="6">
                    <c:v>3.6887983747246451E-2</c:v>
                  </c:pt>
                  <c:pt idx="7">
                    <c:v>3.5330499536131078E-2</c:v>
                  </c:pt>
                  <c:pt idx="8">
                    <c:v>3.1873888746752461E-2</c:v>
                  </c:pt>
                  <c:pt idx="9">
                    <c:v>3.2871978186037924E-2</c:v>
                  </c:pt>
                  <c:pt idx="10">
                    <c:v>3.1207448043899001E-2</c:v>
                  </c:pt>
                  <c:pt idx="11">
                    <c:v>2.5779588008444102E-2</c:v>
                  </c:pt>
                  <c:pt idx="12">
                    <c:v>2.3887777603716055E-2</c:v>
                  </c:pt>
                  <c:pt idx="13">
                    <c:v>7.2126885273176818E-3</c:v>
                  </c:pt>
                  <c:pt idx="14">
                    <c:v>2.0121610463423152E-2</c:v>
                  </c:pt>
                  <c:pt idx="15">
                    <c:v>1.6971474640351019E-2</c:v>
                  </c:pt>
                </c:numCache>
              </c:numRef>
            </c:minus>
          </c:errBars>
          <c:cat>
            <c:strRef>
              <c:f>'Tables 25 &amp; 25a'!$A$9:$A$24</c:f>
              <c:strCache>
                <c:ptCount val="16"/>
                <c:pt idx="0">
                  <c:v>Heavy traffic</c:v>
                </c:pt>
                <c:pt idx="1">
                  <c:v>Motorists without consideration</c:v>
                </c:pt>
                <c:pt idx="2">
                  <c:v>Buses or lorries</c:v>
                </c:pt>
                <c:pt idx="3">
                  <c:v>Poor road condition</c:v>
                </c:pt>
                <c:pt idx="4">
                  <c:v>Speeding traffic</c:v>
                </c:pt>
                <c:pt idx="5">
                  <c:v>Bad weather</c:v>
                </c:pt>
                <c:pt idx="6">
                  <c:v>Not enough cycle lanes</c:v>
                </c:pt>
                <c:pt idx="7">
                  <c:v>Narrow roads</c:v>
                </c:pt>
                <c:pt idx="8">
                  <c:v>Normal Traffic</c:v>
                </c:pt>
                <c:pt idx="9">
                  <c:v>Roads not well lit at night</c:v>
                </c:pt>
                <c:pt idx="10">
                  <c:v>Cycle lanes not clear</c:v>
                </c:pt>
                <c:pt idx="11">
                  <c:v>Roadworks</c:v>
                </c:pt>
                <c:pt idx="12">
                  <c:v>Crime/personal safety</c:v>
                </c:pt>
                <c:pt idx="13">
                  <c:v>Other</c:v>
                </c:pt>
                <c:pt idx="14">
                  <c:v>Always feel safe</c:v>
                </c:pt>
                <c:pt idx="15">
                  <c:v>Do not cycle on the road</c:v>
                </c:pt>
              </c:strCache>
            </c:strRef>
          </c:cat>
          <c:val>
            <c:numRef>
              <c:f>'Tables 25 &amp; 25a'!$G$9:$G$24</c:f>
              <c:numCache>
                <c:formatCode>0%</c:formatCode>
                <c:ptCount val="16"/>
                <c:pt idx="0">
                  <c:v>0.55198487712665412</c:v>
                </c:pt>
                <c:pt idx="1">
                  <c:v>0.47826086956521741</c:v>
                </c:pt>
                <c:pt idx="2">
                  <c:v>0.38941398865784499</c:v>
                </c:pt>
                <c:pt idx="3">
                  <c:v>0.37996219281663518</c:v>
                </c:pt>
                <c:pt idx="4">
                  <c:v>0.35349716446124763</c:v>
                </c:pt>
                <c:pt idx="5">
                  <c:v>0.31758034026465026</c:v>
                </c:pt>
                <c:pt idx="6">
                  <c:v>0.28922495274102078</c:v>
                </c:pt>
                <c:pt idx="7">
                  <c:v>0.25330812854442342</c:v>
                </c:pt>
                <c:pt idx="8">
                  <c:v>0.20793950850661624</c:v>
                </c:pt>
                <c:pt idx="9">
                  <c:v>0.19848771266540643</c:v>
                </c:pt>
                <c:pt idx="10">
                  <c:v>0.17580340264650285</c:v>
                </c:pt>
                <c:pt idx="11">
                  <c:v>0.14177693761814744</c:v>
                </c:pt>
                <c:pt idx="12">
                  <c:v>9.8298676748582225E-2</c:v>
                </c:pt>
                <c:pt idx="13">
                  <c:v>1.890359168241966E-3</c:v>
                </c:pt>
                <c:pt idx="14">
                  <c:v>6.6162570888468802E-2</c:v>
                </c:pt>
                <c:pt idx="15">
                  <c:v>5.8601134215500943E-2</c:v>
                </c:pt>
              </c:numCache>
            </c:numRef>
          </c:val>
        </c:ser>
        <c:dLbls>
          <c:showLegendKey val="0"/>
          <c:showVal val="0"/>
          <c:showCatName val="0"/>
          <c:showSerName val="0"/>
          <c:showPercent val="0"/>
          <c:showBubbleSize val="0"/>
        </c:dLbls>
        <c:gapWidth val="94"/>
        <c:axId val="500200408"/>
        <c:axId val="500201584"/>
      </c:barChart>
      <c:catAx>
        <c:axId val="500200408"/>
        <c:scaling>
          <c:orientation val="maxMin"/>
        </c:scaling>
        <c:delete val="0"/>
        <c:axPos val="l"/>
        <c:numFmt formatCode="General" sourceLinked="0"/>
        <c:majorTickMark val="out"/>
        <c:minorTickMark val="none"/>
        <c:tickLblPos val="nextTo"/>
        <c:txPr>
          <a:bodyPr/>
          <a:lstStyle/>
          <a:p>
            <a:pPr>
              <a:defRPr sz="1000"/>
            </a:pPr>
            <a:endParaRPr lang="en-US"/>
          </a:p>
        </c:txPr>
        <c:crossAx val="500201584"/>
        <c:crosses val="autoZero"/>
        <c:auto val="1"/>
        <c:lblAlgn val="ctr"/>
        <c:lblOffset val="100"/>
        <c:noMultiLvlLbl val="0"/>
      </c:catAx>
      <c:valAx>
        <c:axId val="500201584"/>
        <c:scaling>
          <c:orientation val="minMax"/>
          <c:max val="0.60000000000000064"/>
          <c:min val="0"/>
        </c:scaling>
        <c:delete val="0"/>
        <c:axPos val="t"/>
        <c:numFmt formatCode="0%" sourceLinked="1"/>
        <c:majorTickMark val="out"/>
        <c:minorTickMark val="none"/>
        <c:tickLblPos val="nextTo"/>
        <c:crossAx val="500200408"/>
        <c:crosses val="autoZero"/>
        <c:crossBetween val="between"/>
        <c:majorUnit val="0.1"/>
      </c:valAx>
    </c:plotArea>
    <c:plotVisOnly val="1"/>
    <c:dispBlanksAs val="gap"/>
    <c:showDLblsOverMax val="0"/>
  </c:chart>
  <c:spPr>
    <a:ln>
      <a:noFill/>
    </a:ln>
  </c:spPr>
  <c:printSettings>
    <c:headerFooter/>
    <c:pageMargins b="0.75000000000001277" l="0.70000000000000062" r="0.70000000000000062" t="0.750000000000012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9647706535141"/>
          <c:y val="3.3423997117175919E-2"/>
          <c:w val="0.8574585018088956"/>
          <c:h val="0.80246874422937819"/>
        </c:manualLayout>
      </c:layout>
      <c:lineChart>
        <c:grouping val="standard"/>
        <c:varyColors val="0"/>
        <c:ser>
          <c:idx val="1"/>
          <c:order val="0"/>
          <c:spPr>
            <a:ln w="31750">
              <a:solidFill>
                <a:srgbClr val="FF0000"/>
              </a:solidFill>
            </a:ln>
          </c:spPr>
          <c:marker>
            <c:symbol val="none"/>
          </c:marker>
          <c:dPt>
            <c:idx val="13"/>
            <c:bubble3D val="0"/>
            <c:spPr>
              <a:ln w="31750">
                <a:solidFill>
                  <a:srgbClr val="FF0000"/>
                </a:solidFill>
                <a:prstDash val="solid"/>
              </a:ln>
            </c:spPr>
          </c:dPt>
          <c:dPt>
            <c:idx val="14"/>
            <c:bubble3D val="0"/>
            <c:spPr>
              <a:ln w="31750">
                <a:solidFill>
                  <a:srgbClr val="FF0000"/>
                </a:solidFill>
                <a:prstDash val="solid"/>
              </a:ln>
            </c:spPr>
          </c:dPt>
          <c:dPt>
            <c:idx val="15"/>
            <c:bubble3D val="0"/>
            <c:spPr>
              <a:ln w="31750">
                <a:solidFill>
                  <a:srgbClr val="FF0000"/>
                </a:solidFill>
                <a:prstDash val="solid"/>
              </a:ln>
            </c:spPr>
          </c:dPt>
          <c:dPt>
            <c:idx val="16"/>
            <c:bubble3D val="0"/>
            <c:spPr>
              <a:ln w="31750">
                <a:solidFill>
                  <a:srgbClr val="FF0000"/>
                </a:solidFill>
                <a:prstDash val="sysDash"/>
              </a:ln>
            </c:spPr>
          </c:dPt>
          <c:cat>
            <c:numRef>
              <c:f>'Table 4'!$B$8:$B$24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4'!$C$8:$C$24</c:f>
              <c:numCache>
                <c:formatCode>General</c:formatCode>
                <c:ptCount val="17"/>
                <c:pt idx="0">
                  <c:v>396</c:v>
                </c:pt>
                <c:pt idx="1">
                  <c:v>328</c:v>
                </c:pt>
                <c:pt idx="2">
                  <c:v>411</c:v>
                </c:pt>
                <c:pt idx="3">
                  <c:v>375</c:v>
                </c:pt>
                <c:pt idx="4">
                  <c:v>319</c:v>
                </c:pt>
                <c:pt idx="5">
                  <c:v>334</c:v>
                </c:pt>
                <c:pt idx="6">
                  <c:v>243</c:v>
                </c:pt>
                <c:pt idx="7">
                  <c:v>216</c:v>
                </c:pt>
                <c:pt idx="8">
                  <c:v>218</c:v>
                </c:pt>
                <c:pt idx="9">
                  <c:v>176</c:v>
                </c:pt>
                <c:pt idx="10">
                  <c:v>208</c:v>
                </c:pt>
                <c:pt idx="11">
                  <c:v>197</c:v>
                </c:pt>
                <c:pt idx="12">
                  <c:v>227</c:v>
                </c:pt>
                <c:pt idx="13">
                  <c:v>177</c:v>
                </c:pt>
                <c:pt idx="14">
                  <c:v>173</c:v>
                </c:pt>
                <c:pt idx="15">
                  <c:v>173</c:v>
                </c:pt>
                <c:pt idx="16">
                  <c:v>165</c:v>
                </c:pt>
              </c:numCache>
            </c:numRef>
          </c:val>
          <c:smooth val="0"/>
        </c:ser>
        <c:ser>
          <c:idx val="0"/>
          <c:order val="1"/>
          <c:spPr>
            <a:ln w="31750">
              <a:solidFill>
                <a:srgbClr val="0070C0"/>
              </a:solidFill>
              <a:prstDash val="sysDash"/>
            </a:ln>
          </c:spPr>
          <c:marker>
            <c:symbol val="none"/>
          </c:marker>
          <c:cat>
            <c:numRef>
              <c:f>'Table 4'!$B$8:$B$24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4'!$E$8:$E$24</c:f>
              <c:numCache>
                <c:formatCode>0</c:formatCode>
                <c:ptCount val="17"/>
                <c:pt idx="0">
                  <c:v>365.8</c:v>
                </c:pt>
                <c:pt idx="1">
                  <c:v>365.8</c:v>
                </c:pt>
                <c:pt idx="2">
                  <c:v>365.8</c:v>
                </c:pt>
                <c:pt idx="3">
                  <c:v>365.8</c:v>
                </c:pt>
                <c:pt idx="4">
                  <c:v>365.8</c:v>
                </c:pt>
                <c:pt idx="5">
                  <c:v>365.8</c:v>
                </c:pt>
                <c:pt idx="6">
                  <c:v>365.8</c:v>
                </c:pt>
                <c:pt idx="7">
                  <c:v>365.8</c:v>
                </c:pt>
                <c:pt idx="8">
                  <c:v>365.8</c:v>
                </c:pt>
                <c:pt idx="9">
                  <c:v>365.8</c:v>
                </c:pt>
                <c:pt idx="10">
                  <c:v>365.8</c:v>
                </c:pt>
                <c:pt idx="11">
                  <c:v>365.8</c:v>
                </c:pt>
                <c:pt idx="12">
                  <c:v>365.8</c:v>
                </c:pt>
                <c:pt idx="13">
                  <c:v>365.8</c:v>
                </c:pt>
                <c:pt idx="14">
                  <c:v>365.8</c:v>
                </c:pt>
                <c:pt idx="15">
                  <c:v>365.8</c:v>
                </c:pt>
                <c:pt idx="16">
                  <c:v>365.8</c:v>
                </c:pt>
              </c:numCache>
            </c:numRef>
          </c:val>
          <c:smooth val="0"/>
        </c:ser>
        <c:ser>
          <c:idx val="2"/>
          <c:order val="2"/>
          <c:spPr>
            <a:ln w="31750">
              <a:solidFill>
                <a:srgbClr val="00B050"/>
              </a:solidFill>
            </a:ln>
          </c:spPr>
          <c:marker>
            <c:symbol val="none"/>
          </c:marker>
          <c:cat>
            <c:numRef>
              <c:f>'Table 4'!$B$8:$B$24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4'!$F$8:$F$24</c:f>
              <c:numCache>
                <c:formatCode>0</c:formatCode>
                <c:ptCount val="17"/>
                <c:pt idx="0">
                  <c:v>165</c:v>
                </c:pt>
                <c:pt idx="1">
                  <c:v>165</c:v>
                </c:pt>
                <c:pt idx="2">
                  <c:v>165</c:v>
                </c:pt>
                <c:pt idx="3">
                  <c:v>165</c:v>
                </c:pt>
                <c:pt idx="4">
                  <c:v>165</c:v>
                </c:pt>
                <c:pt idx="5">
                  <c:v>165</c:v>
                </c:pt>
                <c:pt idx="6">
                  <c:v>165</c:v>
                </c:pt>
                <c:pt idx="7">
                  <c:v>165</c:v>
                </c:pt>
                <c:pt idx="8">
                  <c:v>165</c:v>
                </c:pt>
                <c:pt idx="9">
                  <c:v>165</c:v>
                </c:pt>
                <c:pt idx="10">
                  <c:v>165</c:v>
                </c:pt>
                <c:pt idx="11">
                  <c:v>165</c:v>
                </c:pt>
                <c:pt idx="12">
                  <c:v>165</c:v>
                </c:pt>
                <c:pt idx="13">
                  <c:v>165</c:v>
                </c:pt>
                <c:pt idx="14">
                  <c:v>165</c:v>
                </c:pt>
                <c:pt idx="15">
                  <c:v>165</c:v>
                </c:pt>
                <c:pt idx="16">
                  <c:v>165</c:v>
                </c:pt>
              </c:numCache>
            </c:numRef>
          </c:val>
          <c:smooth val="0"/>
        </c:ser>
        <c:dLbls>
          <c:showLegendKey val="0"/>
          <c:showVal val="0"/>
          <c:showCatName val="0"/>
          <c:showSerName val="0"/>
          <c:showPercent val="0"/>
          <c:showBubbleSize val="0"/>
        </c:dLbls>
        <c:smooth val="0"/>
        <c:axId val="384933152"/>
        <c:axId val="384934720"/>
      </c:lineChart>
      <c:catAx>
        <c:axId val="384933152"/>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384934720"/>
        <c:crosses val="autoZero"/>
        <c:auto val="1"/>
        <c:lblAlgn val="ctr"/>
        <c:lblOffset val="100"/>
        <c:noMultiLvlLbl val="0"/>
      </c:catAx>
      <c:valAx>
        <c:axId val="384934720"/>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8131319878216743E-4"/>
              <c:y val="0.3899128304331993"/>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4933152"/>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8007770765647"/>
          <c:y val="3.4720269724646272E-2"/>
          <c:w val="0.85732692735441973"/>
          <c:h val="0.79677420793392784"/>
        </c:manualLayout>
      </c:layout>
      <c:lineChart>
        <c:grouping val="standard"/>
        <c:varyColors val="0"/>
        <c:ser>
          <c:idx val="0"/>
          <c:order val="0"/>
          <c:tx>
            <c:strRef>
              <c:f>'Table 4'!$F$36</c:f>
              <c:strCache>
                <c:ptCount val="1"/>
                <c:pt idx="0">
                  <c:v>2020  Target (Fatalities)</c:v>
                </c:pt>
              </c:strCache>
            </c:strRef>
          </c:tx>
          <c:spPr>
            <a:ln w="31750">
              <a:solidFill>
                <a:srgbClr val="00B050"/>
              </a:solidFill>
            </a:ln>
          </c:spPr>
          <c:marker>
            <c:symbol val="none"/>
          </c:marker>
          <c:cat>
            <c:strRef>
              <c:f>'Table 4'!$A$37:$A$47</c:f>
              <c:strCache>
                <c:ptCount val="11"/>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strCache>
            </c:strRef>
          </c:cat>
          <c:val>
            <c:numRef>
              <c:f>'Table 4'!$F$37:$F$47</c:f>
              <c:numCache>
                <c:formatCode>0</c:formatCode>
                <c:ptCount val="11"/>
                <c:pt idx="0">
                  <c:v>165</c:v>
                </c:pt>
                <c:pt idx="1">
                  <c:v>165</c:v>
                </c:pt>
                <c:pt idx="2">
                  <c:v>165</c:v>
                </c:pt>
                <c:pt idx="3">
                  <c:v>165</c:v>
                </c:pt>
                <c:pt idx="4">
                  <c:v>165</c:v>
                </c:pt>
                <c:pt idx="5">
                  <c:v>165</c:v>
                </c:pt>
                <c:pt idx="6">
                  <c:v>165</c:v>
                </c:pt>
                <c:pt idx="7">
                  <c:v>165</c:v>
                </c:pt>
                <c:pt idx="8">
                  <c:v>165</c:v>
                </c:pt>
                <c:pt idx="9">
                  <c:v>165</c:v>
                </c:pt>
                <c:pt idx="10">
                  <c:v>165</c:v>
                </c:pt>
              </c:numCache>
            </c:numRef>
          </c:val>
          <c:smooth val="0"/>
        </c:ser>
        <c:ser>
          <c:idx val="2"/>
          <c:order val="1"/>
          <c:tx>
            <c:strRef>
              <c:f>'Table 4'!$E$36</c:f>
              <c:strCache>
                <c:ptCount val="1"/>
                <c:pt idx="0">
                  <c:v>2004-2008 Baseline (Fatalities)</c:v>
                </c:pt>
              </c:strCache>
            </c:strRef>
          </c:tx>
          <c:spPr>
            <a:ln w="31750">
              <a:solidFill>
                <a:srgbClr val="0070C0"/>
              </a:solidFill>
              <a:prstDash val="sysDash"/>
            </a:ln>
          </c:spPr>
          <c:marker>
            <c:symbol val="none"/>
          </c:marker>
          <c:cat>
            <c:strRef>
              <c:f>'Table 4'!$A$37:$A$47</c:f>
              <c:strCache>
                <c:ptCount val="11"/>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strCache>
            </c:strRef>
          </c:cat>
          <c:val>
            <c:numRef>
              <c:f>'Table 4'!$E$37:$E$47</c:f>
              <c:numCache>
                <c:formatCode>0</c:formatCode>
                <c:ptCount val="11"/>
                <c:pt idx="0">
                  <c:v>365.8</c:v>
                </c:pt>
                <c:pt idx="1">
                  <c:v>365.8</c:v>
                </c:pt>
                <c:pt idx="2">
                  <c:v>365.8</c:v>
                </c:pt>
                <c:pt idx="3">
                  <c:v>365.8</c:v>
                </c:pt>
                <c:pt idx="4">
                  <c:v>365.8</c:v>
                </c:pt>
                <c:pt idx="5">
                  <c:v>365.8</c:v>
                </c:pt>
                <c:pt idx="6">
                  <c:v>365.8</c:v>
                </c:pt>
                <c:pt idx="7">
                  <c:v>365.8</c:v>
                </c:pt>
                <c:pt idx="8">
                  <c:v>365.8</c:v>
                </c:pt>
                <c:pt idx="9">
                  <c:v>365.8</c:v>
                </c:pt>
                <c:pt idx="10">
                  <c:v>365.8</c:v>
                </c:pt>
              </c:numCache>
            </c:numRef>
          </c:val>
          <c:smooth val="0"/>
        </c:ser>
        <c:ser>
          <c:idx val="1"/>
          <c:order val="2"/>
          <c:spPr>
            <a:ln w="31750">
              <a:solidFill>
                <a:srgbClr val="FF0000"/>
              </a:solidFill>
            </a:ln>
          </c:spPr>
          <c:marker>
            <c:symbol val="none"/>
          </c:marker>
          <c:cat>
            <c:strRef>
              <c:f>'Table 4'!$A$37:$A$47</c:f>
              <c:strCache>
                <c:ptCount val="11"/>
                <c:pt idx="0">
                  <c:v>2004-
2008</c:v>
                </c:pt>
                <c:pt idx="1">
                  <c:v>2005-
2009</c:v>
                </c:pt>
                <c:pt idx="2">
                  <c:v>2006-
2010</c:v>
                </c:pt>
                <c:pt idx="3">
                  <c:v>2007-
2011</c:v>
                </c:pt>
                <c:pt idx="4">
                  <c:v>2008-
2012</c:v>
                </c:pt>
                <c:pt idx="5">
                  <c:v>2009-
2013</c:v>
                </c:pt>
                <c:pt idx="6">
                  <c:v>2010-
2014</c:v>
                </c:pt>
                <c:pt idx="7">
                  <c:v>2011-
2015</c:v>
                </c:pt>
                <c:pt idx="8">
                  <c:v>2012-
2016</c:v>
                </c:pt>
                <c:pt idx="9">
                  <c:v>2013- 2017</c:v>
                </c:pt>
                <c:pt idx="10">
                  <c:v>2014- 2018</c:v>
                </c:pt>
              </c:strCache>
            </c:strRef>
          </c:cat>
          <c:val>
            <c:numRef>
              <c:f>'Table 4'!$C$37:$C$47</c:f>
              <c:numCache>
                <c:formatCode>0</c:formatCode>
                <c:ptCount val="11"/>
                <c:pt idx="0">
                  <c:v>365.8</c:v>
                </c:pt>
                <c:pt idx="1">
                  <c:v>353.4</c:v>
                </c:pt>
                <c:pt idx="2">
                  <c:v>336.4</c:v>
                </c:pt>
                <c:pt idx="3">
                  <c:v>297.39999999999998</c:v>
                </c:pt>
                <c:pt idx="4">
                  <c:v>266</c:v>
                </c:pt>
                <c:pt idx="5">
                  <c:v>237.4</c:v>
                </c:pt>
                <c:pt idx="6">
                  <c:v>212.2</c:v>
                </c:pt>
                <c:pt idx="7">
                  <c:v>203</c:v>
                </c:pt>
                <c:pt idx="8">
                  <c:v>205.2</c:v>
                </c:pt>
                <c:pt idx="9">
                  <c:v>197</c:v>
                </c:pt>
                <c:pt idx="10">
                  <c:v>196.4</c:v>
                </c:pt>
              </c:numCache>
            </c:numRef>
          </c:val>
          <c:smooth val="0"/>
        </c:ser>
        <c:dLbls>
          <c:showLegendKey val="0"/>
          <c:showVal val="0"/>
          <c:showCatName val="0"/>
          <c:showSerName val="0"/>
          <c:showPercent val="0"/>
          <c:showBubbleSize val="0"/>
        </c:dLbls>
        <c:smooth val="0"/>
        <c:axId val="384932368"/>
        <c:axId val="384936288"/>
      </c:lineChart>
      <c:catAx>
        <c:axId val="384932368"/>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4936288"/>
        <c:crosses val="autoZero"/>
        <c:auto val="1"/>
        <c:lblAlgn val="ctr"/>
        <c:lblOffset val="100"/>
        <c:noMultiLvlLbl val="0"/>
      </c:catAx>
      <c:valAx>
        <c:axId val="384936288"/>
        <c:scaling>
          <c:orientation val="minMax"/>
          <c:max val="450"/>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3.3728691979525278E-3"/>
              <c:y val="0.37578314173429683"/>
            </c:manualLayout>
          </c:layout>
          <c:overlay val="0"/>
        </c:title>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4932368"/>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9647706535141"/>
          <c:y val="3.3423997117175919E-2"/>
          <c:w val="0.8574585018088956"/>
          <c:h val="0.80246874422937819"/>
        </c:manualLayout>
      </c:layout>
      <c:lineChart>
        <c:grouping val="standard"/>
        <c:varyColors val="0"/>
        <c:ser>
          <c:idx val="1"/>
          <c:order val="0"/>
          <c:spPr>
            <a:ln w="31750">
              <a:solidFill>
                <a:srgbClr val="FF0000"/>
              </a:solidFill>
            </a:ln>
          </c:spPr>
          <c:marker>
            <c:symbol val="none"/>
          </c:marker>
          <c:dPt>
            <c:idx val="13"/>
            <c:bubble3D val="0"/>
            <c:spPr>
              <a:ln w="31750">
                <a:solidFill>
                  <a:srgbClr val="FF0000"/>
                </a:solidFill>
                <a:prstDash val="solid"/>
              </a:ln>
            </c:spPr>
          </c:dPt>
          <c:dPt>
            <c:idx val="14"/>
            <c:bubble3D val="0"/>
            <c:spPr>
              <a:ln w="31750">
                <a:solidFill>
                  <a:srgbClr val="FF0000"/>
                </a:solidFill>
                <a:prstDash val="solid"/>
              </a:ln>
            </c:spPr>
          </c:dPt>
          <c:dPt>
            <c:idx val="15"/>
            <c:bubble3D val="0"/>
            <c:spPr>
              <a:ln w="31750">
                <a:solidFill>
                  <a:srgbClr val="FF0000"/>
                </a:solidFill>
                <a:prstDash val="solid"/>
              </a:ln>
            </c:spPr>
          </c:dPt>
          <c:dPt>
            <c:idx val="16"/>
            <c:bubble3D val="0"/>
            <c:spPr>
              <a:ln w="31750">
                <a:solidFill>
                  <a:srgbClr val="FF0000"/>
                </a:solidFill>
                <a:prstDash val="sysDash"/>
              </a:ln>
            </c:spPr>
          </c:dPt>
          <c:cat>
            <c:numRef>
              <c:f>'Table 4'!$B$8:$B$24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Ref>
              <c:f>'Table 4'!$C$8:$C$24</c:f>
              <c:numCache>
                <c:formatCode>General</c:formatCode>
                <c:ptCount val="17"/>
                <c:pt idx="0">
                  <c:v>396</c:v>
                </c:pt>
                <c:pt idx="1">
                  <c:v>328</c:v>
                </c:pt>
                <c:pt idx="2">
                  <c:v>411</c:v>
                </c:pt>
                <c:pt idx="3">
                  <c:v>375</c:v>
                </c:pt>
                <c:pt idx="4">
                  <c:v>319</c:v>
                </c:pt>
                <c:pt idx="5">
                  <c:v>334</c:v>
                </c:pt>
                <c:pt idx="6">
                  <c:v>243</c:v>
                </c:pt>
                <c:pt idx="7">
                  <c:v>216</c:v>
                </c:pt>
                <c:pt idx="8">
                  <c:v>218</c:v>
                </c:pt>
                <c:pt idx="9">
                  <c:v>176</c:v>
                </c:pt>
                <c:pt idx="10">
                  <c:v>208</c:v>
                </c:pt>
                <c:pt idx="11">
                  <c:v>197</c:v>
                </c:pt>
                <c:pt idx="12">
                  <c:v>227</c:v>
                </c:pt>
                <c:pt idx="13">
                  <c:v>177</c:v>
                </c:pt>
                <c:pt idx="14">
                  <c:v>173</c:v>
                </c:pt>
                <c:pt idx="15">
                  <c:v>173</c:v>
                </c:pt>
                <c:pt idx="16">
                  <c:v>165</c:v>
                </c:pt>
              </c:numCache>
            </c:numRef>
          </c:val>
          <c:smooth val="0"/>
        </c:ser>
        <c:ser>
          <c:idx val="0"/>
          <c:order val="1"/>
          <c:spPr>
            <a:ln w="31750">
              <a:solidFill>
                <a:srgbClr val="0070C0"/>
              </a:solidFill>
              <a:prstDash val="sysDash"/>
            </a:ln>
          </c:spPr>
          <c:marker>
            <c:symbol val="none"/>
          </c:marker>
          <c:cat>
            <c:numRef>
              <c:f>'Table 4'!$B$8:$B$24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Lit>
              <c:formatCode>General</c:formatCode>
              <c:ptCount val="17"/>
              <c:pt idx="0">
                <c:v>365.8</c:v>
              </c:pt>
              <c:pt idx="1">
                <c:v>365.8</c:v>
              </c:pt>
              <c:pt idx="2">
                <c:v>365.8</c:v>
              </c:pt>
              <c:pt idx="3">
                <c:v>365.8</c:v>
              </c:pt>
              <c:pt idx="4">
                <c:v>365.8</c:v>
              </c:pt>
              <c:pt idx="5">
                <c:v>365.8</c:v>
              </c:pt>
              <c:pt idx="6">
                <c:v>365.8</c:v>
              </c:pt>
              <c:pt idx="7">
                <c:v>365.8</c:v>
              </c:pt>
              <c:pt idx="8">
                <c:v>365.8</c:v>
              </c:pt>
              <c:pt idx="9">
                <c:v>365.8</c:v>
              </c:pt>
              <c:pt idx="10">
                <c:v>365.8</c:v>
              </c:pt>
              <c:pt idx="11">
                <c:v>365.8</c:v>
              </c:pt>
              <c:pt idx="12">
                <c:v>365.8</c:v>
              </c:pt>
              <c:pt idx="13">
                <c:v>365.8</c:v>
              </c:pt>
              <c:pt idx="14">
                <c:v>365.8</c:v>
              </c:pt>
              <c:pt idx="15">
                <c:v>365.8</c:v>
              </c:pt>
              <c:pt idx="16">
                <c:v>365.8</c:v>
              </c:pt>
            </c:numLit>
          </c:val>
          <c:smooth val="0"/>
        </c:ser>
        <c:ser>
          <c:idx val="2"/>
          <c:order val="2"/>
          <c:spPr>
            <a:ln w="31750">
              <a:solidFill>
                <a:srgbClr val="00B050"/>
              </a:solidFill>
            </a:ln>
          </c:spPr>
          <c:marker>
            <c:symbol val="none"/>
          </c:marker>
          <c:cat>
            <c:numRef>
              <c:f>'Table 4'!$B$8:$B$24</c:f>
              <c:numCache>
                <c:formatCode>General</c:formatCode>
                <c:ptCount val="17"/>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numCache>
            </c:numRef>
          </c:cat>
          <c:val>
            <c:numLit>
              <c:formatCode>General</c:formatCode>
              <c:ptCount val="17"/>
              <c:pt idx="0">
                <c:v>165</c:v>
              </c:pt>
              <c:pt idx="1">
                <c:v>165</c:v>
              </c:pt>
              <c:pt idx="2">
                <c:v>165</c:v>
              </c:pt>
              <c:pt idx="3">
                <c:v>165</c:v>
              </c:pt>
              <c:pt idx="4">
                <c:v>165</c:v>
              </c:pt>
              <c:pt idx="5">
                <c:v>165</c:v>
              </c:pt>
              <c:pt idx="6">
                <c:v>165</c:v>
              </c:pt>
              <c:pt idx="7">
                <c:v>165</c:v>
              </c:pt>
              <c:pt idx="8">
                <c:v>165</c:v>
              </c:pt>
              <c:pt idx="9">
                <c:v>165</c:v>
              </c:pt>
              <c:pt idx="10">
                <c:v>165</c:v>
              </c:pt>
              <c:pt idx="11">
                <c:v>165</c:v>
              </c:pt>
              <c:pt idx="12">
                <c:v>165</c:v>
              </c:pt>
              <c:pt idx="13">
                <c:v>165</c:v>
              </c:pt>
              <c:pt idx="14">
                <c:v>165</c:v>
              </c:pt>
              <c:pt idx="15">
                <c:v>165</c:v>
              </c:pt>
              <c:pt idx="16">
                <c:v>165</c:v>
              </c:pt>
            </c:numLit>
          </c:val>
          <c:smooth val="0"/>
        </c:ser>
        <c:dLbls>
          <c:showLegendKey val="0"/>
          <c:showVal val="0"/>
          <c:showCatName val="0"/>
          <c:showSerName val="0"/>
          <c:showPercent val="0"/>
          <c:showBubbleSize val="0"/>
        </c:dLbls>
        <c:smooth val="0"/>
        <c:axId val="384930800"/>
        <c:axId val="384935112"/>
      </c:lineChart>
      <c:catAx>
        <c:axId val="38493080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GB" sz="1200"/>
                  <a:t>Year</a:t>
                </a:r>
              </a:p>
            </c:rich>
          </c:tx>
          <c:overlay val="0"/>
        </c:title>
        <c:numFmt formatCode="General" sourceLinked="1"/>
        <c:majorTickMark val="none"/>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384935112"/>
        <c:crosses val="autoZero"/>
        <c:auto val="1"/>
        <c:lblAlgn val="ctr"/>
        <c:lblOffset val="100"/>
        <c:noMultiLvlLbl val="0"/>
      </c:catAx>
      <c:valAx>
        <c:axId val="384935112"/>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GB" sz="1200"/>
                  <a:t>Number</a:t>
                </a:r>
              </a:p>
            </c:rich>
          </c:tx>
          <c:layout>
            <c:manualLayout>
              <c:xMode val="edge"/>
              <c:yMode val="edge"/>
              <c:x val="1.8131319878216743E-4"/>
              <c:y val="0.3899128304331993"/>
            </c:manualLayout>
          </c:layout>
          <c:overlay val="0"/>
        </c:title>
        <c:numFmt formatCode="General"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84930800"/>
        <c:crosses val="autoZero"/>
        <c:crossBetween val="between"/>
      </c:valAx>
      <c:spPr>
        <a:noFill/>
        <a:ln w="25400">
          <a:noFill/>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image" Target="../media/image6.emf"/></Relationships>
</file>

<file path=xl/drawings/_rels/drawing1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6.emf"/></Relationships>
</file>

<file path=xl/drawings/_rels/drawing2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3.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590550</xdr:colOff>
      <xdr:row>0</xdr:row>
      <xdr:rowOff>0</xdr:rowOff>
    </xdr:from>
    <xdr:to>
      <xdr:col>11</xdr:col>
      <xdr:colOff>590550</xdr:colOff>
      <xdr:row>46</xdr:row>
      <xdr:rowOff>28575</xdr:rowOff>
    </xdr:to>
    <xdr:sp macro="" textlink="">
      <xdr:nvSpPr>
        <xdr:cNvPr id="1514591" name="AutoShape 127"/>
        <xdr:cNvSpPr>
          <a:spLocks noChangeAspect="1" noChangeArrowheads="1"/>
        </xdr:cNvSpPr>
      </xdr:nvSpPr>
      <xdr:spPr bwMode="auto">
        <a:xfrm>
          <a:off x="1200150" y="0"/>
          <a:ext cx="6705600" cy="8791575"/>
        </a:xfrm>
        <a:prstGeom prst="rect">
          <a:avLst/>
        </a:prstGeom>
        <a:noFill/>
        <a:ln w="9525">
          <a:noFill/>
          <a:miter lim="800000"/>
          <a:headEnd/>
          <a:tailEnd/>
        </a:ln>
      </xdr:spPr>
    </xdr:sp>
    <xdr:clientData/>
  </xdr:twoCellAnchor>
  <xdr:twoCellAnchor>
    <xdr:from>
      <xdr:col>6</xdr:col>
      <xdr:colOff>466725</xdr:colOff>
      <xdr:row>5</xdr:row>
      <xdr:rowOff>57150</xdr:rowOff>
    </xdr:from>
    <xdr:to>
      <xdr:col>6</xdr:col>
      <xdr:colOff>476250</xdr:colOff>
      <xdr:row>7</xdr:row>
      <xdr:rowOff>28575</xdr:rowOff>
    </xdr:to>
    <xdr:sp macro="" textlink="">
      <xdr:nvSpPr>
        <xdr:cNvPr id="1158" name="Rectangle 134"/>
        <xdr:cNvSpPr>
          <a:spLocks noChangeArrowheads="1"/>
        </xdr:cNvSpPr>
      </xdr:nvSpPr>
      <xdr:spPr bwMode="auto">
        <a:xfrm>
          <a:off x="4149725" y="1009650"/>
          <a:ext cx="9525" cy="352425"/>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8</xdr:col>
      <xdr:colOff>419100</xdr:colOff>
      <xdr:row>10</xdr:row>
      <xdr:rowOff>66675</xdr:rowOff>
    </xdr:from>
    <xdr:to>
      <xdr:col>8</xdr:col>
      <xdr:colOff>428625</xdr:colOff>
      <xdr:row>12</xdr:row>
      <xdr:rowOff>38100</xdr:rowOff>
    </xdr:to>
    <xdr:sp macro="" textlink="">
      <xdr:nvSpPr>
        <xdr:cNvPr id="1163" name="Rectangle 139"/>
        <xdr:cNvSpPr>
          <a:spLocks noChangeArrowheads="1"/>
        </xdr:cNvSpPr>
      </xdr:nvSpPr>
      <xdr:spPr bwMode="auto">
        <a:xfrm>
          <a:off x="5905500" y="1971675"/>
          <a:ext cx="9525" cy="352425"/>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8</xdr:col>
      <xdr:colOff>495300</xdr:colOff>
      <xdr:row>10</xdr:row>
      <xdr:rowOff>66675</xdr:rowOff>
    </xdr:from>
    <xdr:to>
      <xdr:col>8</xdr:col>
      <xdr:colOff>504825</xdr:colOff>
      <xdr:row>12</xdr:row>
      <xdr:rowOff>38100</xdr:rowOff>
    </xdr:to>
    <xdr:sp macro="" textlink="">
      <xdr:nvSpPr>
        <xdr:cNvPr id="1164" name="Rectangle 140"/>
        <xdr:cNvSpPr>
          <a:spLocks noChangeArrowheads="1"/>
        </xdr:cNvSpPr>
      </xdr:nvSpPr>
      <xdr:spPr bwMode="auto">
        <a:xfrm>
          <a:off x="5981700" y="1971675"/>
          <a:ext cx="9525" cy="352425"/>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6</xdr:col>
      <xdr:colOff>295275</xdr:colOff>
      <xdr:row>12</xdr:row>
      <xdr:rowOff>0</xdr:rowOff>
    </xdr:from>
    <xdr:to>
      <xdr:col>6</xdr:col>
      <xdr:colOff>304800</xdr:colOff>
      <xdr:row>12</xdr:row>
      <xdr:rowOff>161925</xdr:rowOff>
    </xdr:to>
    <xdr:sp macro="" textlink="">
      <xdr:nvSpPr>
        <xdr:cNvPr id="1165" name="Rectangle 141"/>
        <xdr:cNvSpPr>
          <a:spLocks noChangeArrowheads="1"/>
        </xdr:cNvSpPr>
      </xdr:nvSpPr>
      <xdr:spPr bwMode="auto">
        <a:xfrm>
          <a:off x="4562475" y="2286000"/>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1" i="0" strike="noStrike">
              <a:solidFill>
                <a:srgbClr val="FFFFFF"/>
              </a:solidFill>
              <a:latin typeface="Arial"/>
              <a:cs typeface="Arial"/>
            </a:rPr>
            <a:t> </a:t>
          </a:r>
        </a:p>
      </xdr:txBody>
    </xdr:sp>
    <xdr:clientData/>
  </xdr:twoCellAnchor>
  <xdr:twoCellAnchor>
    <xdr:from>
      <xdr:col>7</xdr:col>
      <xdr:colOff>295275</xdr:colOff>
      <xdr:row>12</xdr:row>
      <xdr:rowOff>142875</xdr:rowOff>
    </xdr:from>
    <xdr:to>
      <xdr:col>7</xdr:col>
      <xdr:colOff>304800</xdr:colOff>
      <xdr:row>14</xdr:row>
      <xdr:rowOff>57150</xdr:rowOff>
    </xdr:to>
    <xdr:sp macro="" textlink="">
      <xdr:nvSpPr>
        <xdr:cNvPr id="1167" name="Rectangle 143"/>
        <xdr:cNvSpPr>
          <a:spLocks noChangeArrowheads="1"/>
        </xdr:cNvSpPr>
      </xdr:nvSpPr>
      <xdr:spPr bwMode="auto">
        <a:xfrm>
          <a:off x="5172075" y="2428875"/>
          <a:ext cx="9525" cy="295275"/>
        </a:xfrm>
        <a:prstGeom prst="rect">
          <a:avLst/>
        </a:prstGeom>
        <a:noFill/>
        <a:ln w="9525">
          <a:noFill/>
          <a:miter lim="800000"/>
          <a:headEnd/>
          <a:tailEnd/>
        </a:ln>
      </xdr:spPr>
      <xdr:txBody>
        <a:bodyPr wrap="none" lIns="0" tIns="0" rIns="0" bIns="0" anchor="t" upright="1">
          <a:noAutofit/>
        </a:bodyPr>
        <a:lstStyle/>
        <a:p>
          <a:pPr algn="l" rtl="0">
            <a:defRPr sz="1000"/>
          </a:pPr>
          <a:r>
            <a:rPr lang="en-GB" sz="1800" b="1" i="0" strike="noStrike">
              <a:solidFill>
                <a:srgbClr val="FFFFFF"/>
              </a:solidFill>
              <a:latin typeface="Arial"/>
              <a:cs typeface="Arial"/>
            </a:rPr>
            <a:t> </a:t>
          </a:r>
        </a:p>
      </xdr:txBody>
    </xdr:sp>
    <xdr:clientData/>
  </xdr:twoCellAnchor>
  <xdr:twoCellAnchor>
    <xdr:from>
      <xdr:col>7</xdr:col>
      <xdr:colOff>438150</xdr:colOff>
      <xdr:row>12</xdr:row>
      <xdr:rowOff>142875</xdr:rowOff>
    </xdr:from>
    <xdr:to>
      <xdr:col>7</xdr:col>
      <xdr:colOff>447675</xdr:colOff>
      <xdr:row>14</xdr:row>
      <xdr:rowOff>57150</xdr:rowOff>
    </xdr:to>
    <xdr:sp macro="" textlink="">
      <xdr:nvSpPr>
        <xdr:cNvPr id="1169" name="Rectangle 145"/>
        <xdr:cNvSpPr>
          <a:spLocks noChangeArrowheads="1"/>
        </xdr:cNvSpPr>
      </xdr:nvSpPr>
      <xdr:spPr bwMode="auto">
        <a:xfrm>
          <a:off x="5314950" y="2428875"/>
          <a:ext cx="9525" cy="295275"/>
        </a:xfrm>
        <a:prstGeom prst="rect">
          <a:avLst/>
        </a:prstGeom>
        <a:noFill/>
        <a:ln w="9525">
          <a:noFill/>
          <a:miter lim="800000"/>
          <a:headEnd/>
          <a:tailEnd/>
        </a:ln>
      </xdr:spPr>
      <xdr:txBody>
        <a:bodyPr wrap="none" lIns="0" tIns="0" rIns="0" bIns="0" anchor="t" upright="1">
          <a:noAutofit/>
        </a:bodyPr>
        <a:lstStyle/>
        <a:p>
          <a:pPr algn="l" rtl="0">
            <a:defRPr sz="1000"/>
          </a:pPr>
          <a:r>
            <a:rPr lang="en-GB" sz="1800" b="1" i="0" strike="noStrike">
              <a:solidFill>
                <a:srgbClr val="FFFFFF"/>
              </a:solidFill>
              <a:latin typeface="Arial"/>
              <a:cs typeface="Arial"/>
            </a:rPr>
            <a:t> </a:t>
          </a:r>
        </a:p>
      </xdr:txBody>
    </xdr:sp>
    <xdr:clientData/>
  </xdr:twoCellAnchor>
  <xdr:twoCellAnchor>
    <xdr:from>
      <xdr:col>9</xdr:col>
      <xdr:colOff>0</xdr:colOff>
      <xdr:row>12</xdr:row>
      <xdr:rowOff>142875</xdr:rowOff>
    </xdr:from>
    <xdr:to>
      <xdr:col>9</xdr:col>
      <xdr:colOff>9525</xdr:colOff>
      <xdr:row>14</xdr:row>
      <xdr:rowOff>57150</xdr:rowOff>
    </xdr:to>
    <xdr:sp macro="" textlink="">
      <xdr:nvSpPr>
        <xdr:cNvPr id="1171" name="Rectangle 147"/>
        <xdr:cNvSpPr>
          <a:spLocks noChangeArrowheads="1"/>
        </xdr:cNvSpPr>
      </xdr:nvSpPr>
      <xdr:spPr bwMode="auto">
        <a:xfrm>
          <a:off x="6096000" y="2428875"/>
          <a:ext cx="9525" cy="295275"/>
        </a:xfrm>
        <a:prstGeom prst="rect">
          <a:avLst/>
        </a:prstGeom>
        <a:noFill/>
        <a:ln w="9525">
          <a:noFill/>
          <a:miter lim="800000"/>
          <a:headEnd/>
          <a:tailEnd/>
        </a:ln>
      </xdr:spPr>
      <xdr:txBody>
        <a:bodyPr wrap="none" lIns="0" tIns="0" rIns="0" bIns="0" anchor="t" upright="1">
          <a:noAutofit/>
        </a:bodyPr>
        <a:lstStyle/>
        <a:p>
          <a:pPr algn="l" rtl="0">
            <a:defRPr sz="1000"/>
          </a:pPr>
          <a:r>
            <a:rPr lang="en-GB" sz="1800" b="1" i="0" strike="noStrike">
              <a:solidFill>
                <a:srgbClr val="FFFFFF"/>
              </a:solidFill>
              <a:latin typeface="Arial"/>
              <a:cs typeface="Arial"/>
            </a:rPr>
            <a:t> </a:t>
          </a:r>
        </a:p>
      </xdr:txBody>
    </xdr:sp>
    <xdr:clientData/>
  </xdr:twoCellAnchor>
  <xdr:twoCellAnchor>
    <xdr:from>
      <xdr:col>6</xdr:col>
      <xdr:colOff>28575</xdr:colOff>
      <xdr:row>14</xdr:row>
      <xdr:rowOff>38100</xdr:rowOff>
    </xdr:from>
    <xdr:to>
      <xdr:col>6</xdr:col>
      <xdr:colOff>38100</xdr:colOff>
      <xdr:row>16</xdr:row>
      <xdr:rowOff>9525</xdr:rowOff>
    </xdr:to>
    <xdr:sp macro="" textlink="">
      <xdr:nvSpPr>
        <xdr:cNvPr id="1172" name="Rectangle 148"/>
        <xdr:cNvSpPr>
          <a:spLocks noChangeArrowheads="1"/>
        </xdr:cNvSpPr>
      </xdr:nvSpPr>
      <xdr:spPr bwMode="auto">
        <a:xfrm>
          <a:off x="4295775" y="2705100"/>
          <a:ext cx="9525" cy="352425"/>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6</xdr:col>
      <xdr:colOff>295275</xdr:colOff>
      <xdr:row>15</xdr:row>
      <xdr:rowOff>171450</xdr:rowOff>
    </xdr:from>
    <xdr:to>
      <xdr:col>6</xdr:col>
      <xdr:colOff>304800</xdr:colOff>
      <xdr:row>17</xdr:row>
      <xdr:rowOff>142875</xdr:rowOff>
    </xdr:to>
    <xdr:sp macro="" textlink="">
      <xdr:nvSpPr>
        <xdr:cNvPr id="1173" name="Rectangle 149"/>
        <xdr:cNvSpPr>
          <a:spLocks noChangeArrowheads="1"/>
        </xdr:cNvSpPr>
      </xdr:nvSpPr>
      <xdr:spPr bwMode="auto">
        <a:xfrm>
          <a:off x="4562475" y="3028950"/>
          <a:ext cx="9525" cy="352425"/>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6</xdr:col>
      <xdr:colOff>295275</xdr:colOff>
      <xdr:row>17</xdr:row>
      <xdr:rowOff>104775</xdr:rowOff>
    </xdr:from>
    <xdr:to>
      <xdr:col>6</xdr:col>
      <xdr:colOff>304800</xdr:colOff>
      <xdr:row>19</xdr:row>
      <xdr:rowOff>76200</xdr:rowOff>
    </xdr:to>
    <xdr:sp macro="" textlink="">
      <xdr:nvSpPr>
        <xdr:cNvPr id="1174" name="Rectangle 150"/>
        <xdr:cNvSpPr>
          <a:spLocks noChangeArrowheads="1"/>
        </xdr:cNvSpPr>
      </xdr:nvSpPr>
      <xdr:spPr bwMode="auto">
        <a:xfrm>
          <a:off x="4562475" y="3343275"/>
          <a:ext cx="9525" cy="352425"/>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6</xdr:col>
      <xdr:colOff>295275</xdr:colOff>
      <xdr:row>19</xdr:row>
      <xdr:rowOff>47625</xdr:rowOff>
    </xdr:from>
    <xdr:to>
      <xdr:col>6</xdr:col>
      <xdr:colOff>304800</xdr:colOff>
      <xdr:row>21</xdr:row>
      <xdr:rowOff>19050</xdr:rowOff>
    </xdr:to>
    <xdr:sp macro="" textlink="">
      <xdr:nvSpPr>
        <xdr:cNvPr id="1175" name="Rectangle 151"/>
        <xdr:cNvSpPr>
          <a:spLocks noChangeArrowheads="1"/>
        </xdr:cNvSpPr>
      </xdr:nvSpPr>
      <xdr:spPr bwMode="auto">
        <a:xfrm>
          <a:off x="4562475" y="3667125"/>
          <a:ext cx="9525" cy="352425"/>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6</xdr:col>
      <xdr:colOff>295275</xdr:colOff>
      <xdr:row>20</xdr:row>
      <xdr:rowOff>180975</xdr:rowOff>
    </xdr:from>
    <xdr:to>
      <xdr:col>6</xdr:col>
      <xdr:colOff>304800</xdr:colOff>
      <xdr:row>22</xdr:row>
      <xdr:rowOff>152400</xdr:rowOff>
    </xdr:to>
    <xdr:sp macro="" textlink="">
      <xdr:nvSpPr>
        <xdr:cNvPr id="1176" name="Rectangle 152"/>
        <xdr:cNvSpPr>
          <a:spLocks noChangeArrowheads="1"/>
        </xdr:cNvSpPr>
      </xdr:nvSpPr>
      <xdr:spPr bwMode="auto">
        <a:xfrm>
          <a:off x="4562475" y="3990975"/>
          <a:ext cx="9525" cy="352425"/>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6</xdr:col>
      <xdr:colOff>209550</xdr:colOff>
      <xdr:row>22</xdr:row>
      <xdr:rowOff>123825</xdr:rowOff>
    </xdr:from>
    <xdr:to>
      <xdr:col>6</xdr:col>
      <xdr:colOff>219075</xdr:colOff>
      <xdr:row>24</xdr:row>
      <xdr:rowOff>95250</xdr:rowOff>
    </xdr:to>
    <xdr:sp macro="" textlink="">
      <xdr:nvSpPr>
        <xdr:cNvPr id="1177" name="Rectangle 153"/>
        <xdr:cNvSpPr>
          <a:spLocks noChangeArrowheads="1"/>
        </xdr:cNvSpPr>
      </xdr:nvSpPr>
      <xdr:spPr bwMode="auto">
        <a:xfrm>
          <a:off x="4476750" y="4314825"/>
          <a:ext cx="9525" cy="352425"/>
        </a:xfrm>
        <a:prstGeom prst="rect">
          <a:avLst/>
        </a:prstGeom>
        <a:noFill/>
        <a:ln w="9525">
          <a:noFill/>
          <a:miter lim="800000"/>
          <a:headEnd/>
          <a:tailEnd/>
        </a:ln>
      </xdr:spPr>
      <xdr:txBody>
        <a:bodyPr wrap="none" lIns="0" tIns="0" rIns="0" bIns="0" anchor="t" upright="1">
          <a:noAutofit/>
        </a:bodyPr>
        <a:lstStyle/>
        <a:p>
          <a:pPr algn="l" rtl="0">
            <a:defRPr sz="1000"/>
          </a:pPr>
          <a:r>
            <a:rPr lang="en-GB" sz="2200" b="1" i="0" strike="noStrike">
              <a:solidFill>
                <a:srgbClr val="FFFFFF"/>
              </a:solidFill>
              <a:latin typeface="Arial"/>
              <a:cs typeface="Arial"/>
            </a:rPr>
            <a:t> </a:t>
          </a:r>
        </a:p>
      </xdr:txBody>
    </xdr:sp>
    <xdr:clientData/>
  </xdr:twoCellAnchor>
  <xdr:twoCellAnchor>
    <xdr:from>
      <xdr:col>1</xdr:col>
      <xdr:colOff>466725</xdr:colOff>
      <xdr:row>24</xdr:row>
      <xdr:rowOff>47625</xdr:rowOff>
    </xdr:from>
    <xdr:to>
      <xdr:col>1</xdr:col>
      <xdr:colOff>476250</xdr:colOff>
      <xdr:row>25</xdr:row>
      <xdr:rowOff>19050</xdr:rowOff>
    </xdr:to>
    <xdr:sp macro="" textlink="">
      <xdr:nvSpPr>
        <xdr:cNvPr id="1178" name="Rectangle 154"/>
        <xdr:cNvSpPr>
          <a:spLocks noChangeArrowheads="1"/>
        </xdr:cNvSpPr>
      </xdr:nvSpPr>
      <xdr:spPr bwMode="auto">
        <a:xfrm>
          <a:off x="1685925" y="4619625"/>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1" i="0" strike="noStrike">
              <a:solidFill>
                <a:srgbClr val="003366"/>
              </a:solidFill>
              <a:latin typeface="Arial"/>
              <a:cs typeface="Arial"/>
            </a:rPr>
            <a:t> </a:t>
          </a:r>
        </a:p>
      </xdr:txBody>
    </xdr:sp>
    <xdr:clientData/>
  </xdr:twoCellAnchor>
  <xdr:twoCellAnchor>
    <xdr:from>
      <xdr:col>1</xdr:col>
      <xdr:colOff>104775</xdr:colOff>
      <xdr:row>25</xdr:row>
      <xdr:rowOff>9525</xdr:rowOff>
    </xdr:from>
    <xdr:to>
      <xdr:col>1</xdr:col>
      <xdr:colOff>114300</xdr:colOff>
      <xdr:row>25</xdr:row>
      <xdr:rowOff>171450</xdr:rowOff>
    </xdr:to>
    <xdr:sp macro="" textlink="">
      <xdr:nvSpPr>
        <xdr:cNvPr id="1179" name="Rectangle 155"/>
        <xdr:cNvSpPr>
          <a:spLocks noChangeArrowheads="1"/>
        </xdr:cNvSpPr>
      </xdr:nvSpPr>
      <xdr:spPr bwMode="auto">
        <a:xfrm>
          <a:off x="1323975" y="4772025"/>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1" i="0" strike="noStrike">
              <a:solidFill>
                <a:srgbClr val="003366"/>
              </a:solidFill>
              <a:latin typeface="Arial"/>
              <a:cs typeface="Arial"/>
            </a:rPr>
            <a:t> </a:t>
          </a:r>
        </a:p>
      </xdr:txBody>
    </xdr:sp>
    <xdr:clientData/>
  </xdr:twoCellAnchor>
  <xdr:twoCellAnchor>
    <xdr:from>
      <xdr:col>1</xdr:col>
      <xdr:colOff>104775</xdr:colOff>
      <xdr:row>26</xdr:row>
      <xdr:rowOff>104775</xdr:rowOff>
    </xdr:from>
    <xdr:to>
      <xdr:col>1</xdr:col>
      <xdr:colOff>114300</xdr:colOff>
      <xdr:row>27</xdr:row>
      <xdr:rowOff>76200</xdr:rowOff>
    </xdr:to>
    <xdr:sp macro="" textlink="">
      <xdr:nvSpPr>
        <xdr:cNvPr id="1184" name="Rectangle 160"/>
        <xdr:cNvSpPr>
          <a:spLocks noChangeArrowheads="1"/>
        </xdr:cNvSpPr>
      </xdr:nvSpPr>
      <xdr:spPr bwMode="auto">
        <a:xfrm>
          <a:off x="1323975" y="5057775"/>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1" i="0" strike="noStrike">
              <a:solidFill>
                <a:srgbClr val="000000"/>
              </a:solidFill>
              <a:latin typeface="Arial"/>
              <a:cs typeface="Arial"/>
            </a:rPr>
            <a:t> </a:t>
          </a:r>
        </a:p>
      </xdr:txBody>
    </xdr:sp>
    <xdr:clientData/>
  </xdr:twoCellAnchor>
  <xdr:twoCellAnchor>
    <xdr:from>
      <xdr:col>3</xdr:col>
      <xdr:colOff>76200</xdr:colOff>
      <xdr:row>27</xdr:row>
      <xdr:rowOff>66675</xdr:rowOff>
    </xdr:from>
    <xdr:to>
      <xdr:col>3</xdr:col>
      <xdr:colOff>85725</xdr:colOff>
      <xdr:row>28</xdr:row>
      <xdr:rowOff>38100</xdr:rowOff>
    </xdr:to>
    <xdr:sp macro="" textlink="">
      <xdr:nvSpPr>
        <xdr:cNvPr id="1186" name="Rectangle 162"/>
        <xdr:cNvSpPr>
          <a:spLocks noChangeArrowheads="1"/>
        </xdr:cNvSpPr>
      </xdr:nvSpPr>
      <xdr:spPr bwMode="auto">
        <a:xfrm>
          <a:off x="2514600" y="5210175"/>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1" i="0" strike="noStrike">
              <a:solidFill>
                <a:srgbClr val="003366"/>
              </a:solidFill>
              <a:latin typeface="Arial"/>
              <a:cs typeface="Arial"/>
            </a:rPr>
            <a:t> </a:t>
          </a:r>
        </a:p>
      </xdr:txBody>
    </xdr:sp>
    <xdr:clientData/>
  </xdr:twoCellAnchor>
  <xdr:twoCellAnchor>
    <xdr:from>
      <xdr:col>2</xdr:col>
      <xdr:colOff>542925</xdr:colOff>
      <xdr:row>28</xdr:row>
      <xdr:rowOff>19050</xdr:rowOff>
    </xdr:from>
    <xdr:to>
      <xdr:col>2</xdr:col>
      <xdr:colOff>542925</xdr:colOff>
      <xdr:row>28</xdr:row>
      <xdr:rowOff>161925</xdr:rowOff>
    </xdr:to>
    <xdr:sp macro="" textlink="">
      <xdr:nvSpPr>
        <xdr:cNvPr id="1189" name="Rectangle 165"/>
        <xdr:cNvSpPr>
          <a:spLocks noChangeArrowheads="1"/>
        </xdr:cNvSpPr>
      </xdr:nvSpPr>
      <xdr:spPr bwMode="auto">
        <a:xfrm>
          <a:off x="2371725" y="5353050"/>
          <a:ext cx="0" cy="142875"/>
        </a:xfrm>
        <a:prstGeom prst="rect">
          <a:avLst/>
        </a:prstGeom>
        <a:noFill/>
        <a:ln w="9525">
          <a:noFill/>
          <a:miter lim="800000"/>
          <a:headEnd/>
          <a:tailEnd/>
        </a:ln>
      </xdr:spPr>
      <xdr:txBody>
        <a:bodyPr wrap="none" lIns="0" tIns="0" rIns="0" bIns="0" anchor="t" upright="1">
          <a:noAutofit/>
        </a:bodyPr>
        <a:lstStyle/>
        <a:p>
          <a:pPr algn="l" rtl="0">
            <a:defRPr sz="1000"/>
          </a:pPr>
          <a:endParaRPr lang="en-GB" sz="1000" b="0" i="0" strike="noStrike">
            <a:solidFill>
              <a:srgbClr val="000000"/>
            </a:solidFill>
            <a:latin typeface="Arial"/>
            <a:cs typeface="Arial"/>
          </a:endParaRPr>
        </a:p>
      </xdr:txBody>
    </xdr:sp>
    <xdr:clientData/>
  </xdr:twoCellAnchor>
  <xdr:twoCellAnchor>
    <xdr:from>
      <xdr:col>3</xdr:col>
      <xdr:colOff>0</xdr:colOff>
      <xdr:row>28</xdr:row>
      <xdr:rowOff>19050</xdr:rowOff>
    </xdr:from>
    <xdr:to>
      <xdr:col>3</xdr:col>
      <xdr:colOff>9525</xdr:colOff>
      <xdr:row>28</xdr:row>
      <xdr:rowOff>180975</xdr:rowOff>
    </xdr:to>
    <xdr:sp macro="" textlink="">
      <xdr:nvSpPr>
        <xdr:cNvPr id="1190" name="Rectangle 166"/>
        <xdr:cNvSpPr>
          <a:spLocks noChangeArrowheads="1"/>
        </xdr:cNvSpPr>
      </xdr:nvSpPr>
      <xdr:spPr bwMode="auto">
        <a:xfrm>
          <a:off x="2438400" y="5353050"/>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0" i="0" strike="noStrike">
              <a:solidFill>
                <a:srgbClr val="000000"/>
              </a:solidFill>
              <a:latin typeface="Arial"/>
              <a:cs typeface="Arial"/>
            </a:rPr>
            <a:t> </a:t>
          </a:r>
        </a:p>
      </xdr:txBody>
    </xdr:sp>
    <xdr:clientData/>
  </xdr:twoCellAnchor>
  <xdr:twoCellAnchor>
    <xdr:from>
      <xdr:col>1</xdr:col>
      <xdr:colOff>104775</xdr:colOff>
      <xdr:row>28</xdr:row>
      <xdr:rowOff>161925</xdr:rowOff>
    </xdr:from>
    <xdr:to>
      <xdr:col>1</xdr:col>
      <xdr:colOff>114300</xdr:colOff>
      <xdr:row>29</xdr:row>
      <xdr:rowOff>133350</xdr:rowOff>
    </xdr:to>
    <xdr:sp macro="" textlink="">
      <xdr:nvSpPr>
        <xdr:cNvPr id="1191" name="Rectangle 167"/>
        <xdr:cNvSpPr>
          <a:spLocks noChangeArrowheads="1"/>
        </xdr:cNvSpPr>
      </xdr:nvSpPr>
      <xdr:spPr bwMode="auto">
        <a:xfrm>
          <a:off x="1323975" y="5495925"/>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1" i="0" strike="noStrike">
              <a:solidFill>
                <a:srgbClr val="000000"/>
              </a:solidFill>
              <a:latin typeface="Arial"/>
              <a:cs typeface="Arial"/>
            </a:rPr>
            <a:t> </a:t>
          </a:r>
        </a:p>
      </xdr:txBody>
    </xdr:sp>
    <xdr:clientData/>
  </xdr:twoCellAnchor>
  <xdr:twoCellAnchor>
    <xdr:from>
      <xdr:col>1</xdr:col>
      <xdr:colOff>552450</xdr:colOff>
      <xdr:row>29</xdr:row>
      <xdr:rowOff>123825</xdr:rowOff>
    </xdr:from>
    <xdr:to>
      <xdr:col>1</xdr:col>
      <xdr:colOff>561975</xdr:colOff>
      <xdr:row>30</xdr:row>
      <xdr:rowOff>95250</xdr:rowOff>
    </xdr:to>
    <xdr:sp macro="" textlink="">
      <xdr:nvSpPr>
        <xdr:cNvPr id="1193" name="Rectangle 169"/>
        <xdr:cNvSpPr>
          <a:spLocks noChangeArrowheads="1"/>
        </xdr:cNvSpPr>
      </xdr:nvSpPr>
      <xdr:spPr bwMode="auto">
        <a:xfrm>
          <a:off x="1771650" y="5648325"/>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1" i="0" strike="noStrike">
              <a:solidFill>
                <a:srgbClr val="003366"/>
              </a:solidFill>
              <a:latin typeface="Arial"/>
              <a:cs typeface="Arial"/>
            </a:rPr>
            <a:t> </a:t>
          </a:r>
        </a:p>
      </xdr:txBody>
    </xdr:sp>
    <xdr:clientData/>
  </xdr:twoCellAnchor>
  <xdr:twoCellAnchor>
    <xdr:from>
      <xdr:col>5</xdr:col>
      <xdr:colOff>285750</xdr:colOff>
      <xdr:row>30</xdr:row>
      <xdr:rowOff>76200</xdr:rowOff>
    </xdr:from>
    <xdr:to>
      <xdr:col>5</xdr:col>
      <xdr:colOff>295275</xdr:colOff>
      <xdr:row>31</xdr:row>
      <xdr:rowOff>47625</xdr:rowOff>
    </xdr:to>
    <xdr:sp macro="" textlink="">
      <xdr:nvSpPr>
        <xdr:cNvPr id="1196" name="Rectangle 172"/>
        <xdr:cNvSpPr>
          <a:spLocks noChangeArrowheads="1"/>
        </xdr:cNvSpPr>
      </xdr:nvSpPr>
      <xdr:spPr bwMode="auto">
        <a:xfrm>
          <a:off x="3943350" y="5791200"/>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0" i="0" strike="noStrike">
              <a:solidFill>
                <a:srgbClr val="000000"/>
              </a:solidFill>
              <a:latin typeface="Arial"/>
              <a:cs typeface="Arial"/>
            </a:rPr>
            <a:t> </a:t>
          </a:r>
        </a:p>
      </xdr:txBody>
    </xdr:sp>
    <xdr:clientData/>
  </xdr:twoCellAnchor>
  <xdr:twoCellAnchor>
    <xdr:from>
      <xdr:col>1</xdr:col>
      <xdr:colOff>104775</xdr:colOff>
      <xdr:row>31</xdr:row>
      <xdr:rowOff>28575</xdr:rowOff>
    </xdr:from>
    <xdr:to>
      <xdr:col>1</xdr:col>
      <xdr:colOff>114300</xdr:colOff>
      <xdr:row>32</xdr:row>
      <xdr:rowOff>0</xdr:rowOff>
    </xdr:to>
    <xdr:sp macro="" textlink="">
      <xdr:nvSpPr>
        <xdr:cNvPr id="1197" name="Rectangle 173"/>
        <xdr:cNvSpPr>
          <a:spLocks noChangeArrowheads="1"/>
        </xdr:cNvSpPr>
      </xdr:nvSpPr>
      <xdr:spPr bwMode="auto">
        <a:xfrm>
          <a:off x="1323975" y="5934075"/>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0" i="0" strike="noStrike">
              <a:solidFill>
                <a:srgbClr val="000000"/>
              </a:solidFill>
              <a:latin typeface="Arial"/>
              <a:cs typeface="Arial"/>
            </a:rPr>
            <a:t> </a:t>
          </a:r>
        </a:p>
      </xdr:txBody>
    </xdr:sp>
    <xdr:clientData/>
  </xdr:twoCellAnchor>
  <xdr:twoCellAnchor>
    <xdr:from>
      <xdr:col>1</xdr:col>
      <xdr:colOff>504825</xdr:colOff>
      <xdr:row>32</xdr:row>
      <xdr:rowOff>133350</xdr:rowOff>
    </xdr:from>
    <xdr:to>
      <xdr:col>1</xdr:col>
      <xdr:colOff>514350</xdr:colOff>
      <xdr:row>33</xdr:row>
      <xdr:rowOff>104775</xdr:rowOff>
    </xdr:to>
    <xdr:sp macro="" textlink="">
      <xdr:nvSpPr>
        <xdr:cNvPr id="1202" name="Rectangle 178"/>
        <xdr:cNvSpPr>
          <a:spLocks noChangeArrowheads="1"/>
        </xdr:cNvSpPr>
      </xdr:nvSpPr>
      <xdr:spPr bwMode="auto">
        <a:xfrm>
          <a:off x="1724025" y="6229350"/>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0" i="0" strike="noStrike">
              <a:solidFill>
                <a:srgbClr val="000000"/>
              </a:solidFill>
              <a:latin typeface="Arial"/>
              <a:cs typeface="Arial"/>
            </a:rPr>
            <a:t> </a:t>
          </a:r>
        </a:p>
      </xdr:txBody>
    </xdr:sp>
    <xdr:clientData/>
  </xdr:twoCellAnchor>
  <xdr:twoCellAnchor>
    <xdr:from>
      <xdr:col>1</xdr:col>
      <xdr:colOff>104775</xdr:colOff>
      <xdr:row>33</xdr:row>
      <xdr:rowOff>85725</xdr:rowOff>
    </xdr:from>
    <xdr:to>
      <xdr:col>1</xdr:col>
      <xdr:colOff>114300</xdr:colOff>
      <xdr:row>34</xdr:row>
      <xdr:rowOff>57150</xdr:rowOff>
    </xdr:to>
    <xdr:sp macro="" textlink="">
      <xdr:nvSpPr>
        <xdr:cNvPr id="1203" name="Rectangle 179"/>
        <xdr:cNvSpPr>
          <a:spLocks noChangeArrowheads="1"/>
        </xdr:cNvSpPr>
      </xdr:nvSpPr>
      <xdr:spPr bwMode="auto">
        <a:xfrm>
          <a:off x="1323975" y="6372225"/>
          <a:ext cx="9525" cy="161925"/>
        </a:xfrm>
        <a:prstGeom prst="rect">
          <a:avLst/>
        </a:prstGeom>
        <a:noFill/>
        <a:ln w="9525">
          <a:noFill/>
          <a:miter lim="800000"/>
          <a:headEnd/>
          <a:tailEnd/>
        </a:ln>
      </xdr:spPr>
      <xdr:txBody>
        <a:bodyPr wrap="none" lIns="0" tIns="0" rIns="0" bIns="0" anchor="t" upright="1">
          <a:noAutofit/>
        </a:bodyPr>
        <a:lstStyle/>
        <a:p>
          <a:pPr algn="l" rtl="0">
            <a:defRPr sz="1000"/>
          </a:pPr>
          <a:r>
            <a:rPr lang="en-GB" sz="1000" b="1" i="0" strike="noStrike">
              <a:solidFill>
                <a:srgbClr val="000000"/>
              </a:solidFill>
              <a:latin typeface="Arial"/>
              <a:cs typeface="Arial"/>
            </a:rPr>
            <a:t> </a:t>
          </a:r>
        </a:p>
      </xdr:txBody>
    </xdr:sp>
    <xdr:clientData/>
  </xdr:twoCellAnchor>
  <xdr:twoCellAnchor>
    <xdr:from>
      <xdr:col>2</xdr:col>
      <xdr:colOff>38100</xdr:colOff>
      <xdr:row>34</xdr:row>
      <xdr:rowOff>47625</xdr:rowOff>
    </xdr:from>
    <xdr:to>
      <xdr:col>2</xdr:col>
      <xdr:colOff>47625</xdr:colOff>
      <xdr:row>35</xdr:row>
      <xdr:rowOff>57150</xdr:rowOff>
    </xdr:to>
    <xdr:sp macro="" textlink="">
      <xdr:nvSpPr>
        <xdr:cNvPr id="1204" name="Rectangle 180"/>
        <xdr:cNvSpPr>
          <a:spLocks noChangeArrowheads="1"/>
        </xdr:cNvSpPr>
      </xdr:nvSpPr>
      <xdr:spPr bwMode="auto">
        <a:xfrm>
          <a:off x="1866900" y="6524625"/>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35</xdr:row>
      <xdr:rowOff>28575</xdr:rowOff>
    </xdr:from>
    <xdr:to>
      <xdr:col>2</xdr:col>
      <xdr:colOff>47625</xdr:colOff>
      <xdr:row>36</xdr:row>
      <xdr:rowOff>38100</xdr:rowOff>
    </xdr:to>
    <xdr:sp macro="" textlink="">
      <xdr:nvSpPr>
        <xdr:cNvPr id="1205" name="Rectangle 181"/>
        <xdr:cNvSpPr>
          <a:spLocks noChangeArrowheads="1"/>
        </xdr:cNvSpPr>
      </xdr:nvSpPr>
      <xdr:spPr bwMode="auto">
        <a:xfrm>
          <a:off x="1866900" y="6696075"/>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36</xdr:row>
      <xdr:rowOff>19050</xdr:rowOff>
    </xdr:from>
    <xdr:to>
      <xdr:col>2</xdr:col>
      <xdr:colOff>47625</xdr:colOff>
      <xdr:row>37</xdr:row>
      <xdr:rowOff>28575</xdr:rowOff>
    </xdr:to>
    <xdr:sp macro="" textlink="">
      <xdr:nvSpPr>
        <xdr:cNvPr id="1206" name="Rectangle 182"/>
        <xdr:cNvSpPr>
          <a:spLocks noChangeArrowheads="1"/>
        </xdr:cNvSpPr>
      </xdr:nvSpPr>
      <xdr:spPr bwMode="auto">
        <a:xfrm>
          <a:off x="1866900" y="6877050"/>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37</xdr:row>
      <xdr:rowOff>0</xdr:rowOff>
    </xdr:from>
    <xdr:to>
      <xdr:col>2</xdr:col>
      <xdr:colOff>47625</xdr:colOff>
      <xdr:row>38</xdr:row>
      <xdr:rowOff>9525</xdr:rowOff>
    </xdr:to>
    <xdr:sp macro="" textlink="">
      <xdr:nvSpPr>
        <xdr:cNvPr id="1207" name="Rectangle 183"/>
        <xdr:cNvSpPr>
          <a:spLocks noChangeArrowheads="1"/>
        </xdr:cNvSpPr>
      </xdr:nvSpPr>
      <xdr:spPr bwMode="auto">
        <a:xfrm>
          <a:off x="1866900" y="7048500"/>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37</xdr:row>
      <xdr:rowOff>171450</xdr:rowOff>
    </xdr:from>
    <xdr:to>
      <xdr:col>2</xdr:col>
      <xdr:colOff>47625</xdr:colOff>
      <xdr:row>38</xdr:row>
      <xdr:rowOff>180975</xdr:rowOff>
    </xdr:to>
    <xdr:sp macro="" textlink="">
      <xdr:nvSpPr>
        <xdr:cNvPr id="1208" name="Rectangle 184"/>
        <xdr:cNvSpPr>
          <a:spLocks noChangeArrowheads="1"/>
        </xdr:cNvSpPr>
      </xdr:nvSpPr>
      <xdr:spPr bwMode="auto">
        <a:xfrm>
          <a:off x="1866900" y="7219950"/>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38</xdr:row>
      <xdr:rowOff>161925</xdr:rowOff>
    </xdr:from>
    <xdr:to>
      <xdr:col>2</xdr:col>
      <xdr:colOff>47625</xdr:colOff>
      <xdr:row>39</xdr:row>
      <xdr:rowOff>171450</xdr:rowOff>
    </xdr:to>
    <xdr:sp macro="" textlink="">
      <xdr:nvSpPr>
        <xdr:cNvPr id="1209" name="Rectangle 185"/>
        <xdr:cNvSpPr>
          <a:spLocks noChangeArrowheads="1"/>
        </xdr:cNvSpPr>
      </xdr:nvSpPr>
      <xdr:spPr bwMode="auto">
        <a:xfrm>
          <a:off x="1866900" y="7400925"/>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39</xdr:row>
      <xdr:rowOff>142875</xdr:rowOff>
    </xdr:from>
    <xdr:to>
      <xdr:col>2</xdr:col>
      <xdr:colOff>47625</xdr:colOff>
      <xdr:row>40</xdr:row>
      <xdr:rowOff>152400</xdr:rowOff>
    </xdr:to>
    <xdr:sp macro="" textlink="">
      <xdr:nvSpPr>
        <xdr:cNvPr id="1210" name="Rectangle 186"/>
        <xdr:cNvSpPr>
          <a:spLocks noChangeArrowheads="1"/>
        </xdr:cNvSpPr>
      </xdr:nvSpPr>
      <xdr:spPr bwMode="auto">
        <a:xfrm>
          <a:off x="1866900" y="7572375"/>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40</xdr:row>
      <xdr:rowOff>133350</xdr:rowOff>
    </xdr:from>
    <xdr:to>
      <xdr:col>2</xdr:col>
      <xdr:colOff>47625</xdr:colOff>
      <xdr:row>41</xdr:row>
      <xdr:rowOff>142875</xdr:rowOff>
    </xdr:to>
    <xdr:sp macro="" textlink="">
      <xdr:nvSpPr>
        <xdr:cNvPr id="1211" name="Rectangle 187"/>
        <xdr:cNvSpPr>
          <a:spLocks noChangeArrowheads="1"/>
        </xdr:cNvSpPr>
      </xdr:nvSpPr>
      <xdr:spPr bwMode="auto">
        <a:xfrm>
          <a:off x="1866900" y="7753350"/>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41</xdr:row>
      <xdr:rowOff>114300</xdr:rowOff>
    </xdr:from>
    <xdr:to>
      <xdr:col>2</xdr:col>
      <xdr:colOff>47625</xdr:colOff>
      <xdr:row>42</xdr:row>
      <xdr:rowOff>123825</xdr:rowOff>
    </xdr:to>
    <xdr:sp macro="" textlink="">
      <xdr:nvSpPr>
        <xdr:cNvPr id="1212" name="Rectangle 188"/>
        <xdr:cNvSpPr>
          <a:spLocks noChangeArrowheads="1"/>
        </xdr:cNvSpPr>
      </xdr:nvSpPr>
      <xdr:spPr bwMode="auto">
        <a:xfrm>
          <a:off x="1866900" y="7924800"/>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42</xdr:row>
      <xdr:rowOff>95250</xdr:rowOff>
    </xdr:from>
    <xdr:to>
      <xdr:col>2</xdr:col>
      <xdr:colOff>47625</xdr:colOff>
      <xdr:row>43</xdr:row>
      <xdr:rowOff>104775</xdr:rowOff>
    </xdr:to>
    <xdr:sp macro="" textlink="">
      <xdr:nvSpPr>
        <xdr:cNvPr id="1213" name="Rectangle 189"/>
        <xdr:cNvSpPr>
          <a:spLocks noChangeArrowheads="1"/>
        </xdr:cNvSpPr>
      </xdr:nvSpPr>
      <xdr:spPr bwMode="auto">
        <a:xfrm>
          <a:off x="1866900" y="8096250"/>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43</xdr:row>
      <xdr:rowOff>85725</xdr:rowOff>
    </xdr:from>
    <xdr:to>
      <xdr:col>2</xdr:col>
      <xdr:colOff>47625</xdr:colOff>
      <xdr:row>44</xdr:row>
      <xdr:rowOff>95250</xdr:rowOff>
    </xdr:to>
    <xdr:sp macro="" textlink="">
      <xdr:nvSpPr>
        <xdr:cNvPr id="1214" name="Rectangle 190"/>
        <xdr:cNvSpPr>
          <a:spLocks noChangeArrowheads="1"/>
        </xdr:cNvSpPr>
      </xdr:nvSpPr>
      <xdr:spPr bwMode="auto">
        <a:xfrm>
          <a:off x="1866900" y="8277225"/>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44</xdr:row>
      <xdr:rowOff>66675</xdr:rowOff>
    </xdr:from>
    <xdr:to>
      <xdr:col>2</xdr:col>
      <xdr:colOff>47625</xdr:colOff>
      <xdr:row>45</xdr:row>
      <xdr:rowOff>76200</xdr:rowOff>
    </xdr:to>
    <xdr:sp macro="" textlink="">
      <xdr:nvSpPr>
        <xdr:cNvPr id="1215" name="Rectangle 191"/>
        <xdr:cNvSpPr>
          <a:spLocks noChangeArrowheads="1"/>
        </xdr:cNvSpPr>
      </xdr:nvSpPr>
      <xdr:spPr bwMode="auto">
        <a:xfrm>
          <a:off x="1866900" y="8448675"/>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2</xdr:col>
      <xdr:colOff>38100</xdr:colOff>
      <xdr:row>45</xdr:row>
      <xdr:rowOff>57150</xdr:rowOff>
    </xdr:from>
    <xdr:to>
      <xdr:col>2</xdr:col>
      <xdr:colOff>47625</xdr:colOff>
      <xdr:row>46</xdr:row>
      <xdr:rowOff>66675</xdr:rowOff>
    </xdr:to>
    <xdr:sp macro="" textlink="">
      <xdr:nvSpPr>
        <xdr:cNvPr id="1216" name="Rectangle 192"/>
        <xdr:cNvSpPr>
          <a:spLocks noChangeArrowheads="1"/>
        </xdr:cNvSpPr>
      </xdr:nvSpPr>
      <xdr:spPr bwMode="auto">
        <a:xfrm>
          <a:off x="1866900" y="8629650"/>
          <a:ext cx="9525" cy="200025"/>
        </a:xfrm>
        <a:prstGeom prst="rect">
          <a:avLst/>
        </a:prstGeom>
        <a:noFill/>
        <a:ln w="9525">
          <a:noFill/>
          <a:miter lim="800000"/>
          <a:headEnd/>
          <a:tailEnd/>
        </a:ln>
      </xdr:spPr>
      <xdr:txBody>
        <a:bodyPr wrap="none" lIns="0" tIns="0" rIns="0" bIns="0" anchor="t" upright="1">
          <a:noAutofit/>
        </a:bodyPr>
        <a:lstStyle/>
        <a:p>
          <a:pPr algn="l" rtl="0">
            <a:defRPr sz="1000"/>
          </a:pPr>
          <a:r>
            <a:rPr lang="en-GB" sz="1200" b="0" i="0" strike="noStrike">
              <a:solidFill>
                <a:srgbClr val="000000"/>
              </a:solidFill>
              <a:latin typeface="Times New Roman"/>
              <a:cs typeface="Times New Roman"/>
            </a:rPr>
            <a:t> </a:t>
          </a:r>
        </a:p>
      </xdr:txBody>
    </xdr:sp>
    <xdr:clientData/>
  </xdr:twoCellAnchor>
  <xdr:twoCellAnchor>
    <xdr:from>
      <xdr:col>1</xdr:col>
      <xdr:colOff>242359</xdr:colOff>
      <xdr:row>26</xdr:row>
      <xdr:rowOff>152399</xdr:rowOff>
    </xdr:from>
    <xdr:to>
      <xdr:col>5</xdr:col>
      <xdr:colOff>394759</xdr:colOff>
      <xdr:row>40</xdr:row>
      <xdr:rowOff>171450</xdr:rowOff>
    </xdr:to>
    <xdr:sp macro="" textlink="">
      <xdr:nvSpPr>
        <xdr:cNvPr id="2049" name="Text Box 1"/>
        <xdr:cNvSpPr txBox="1">
          <a:spLocks noChangeArrowheads="1"/>
        </xdr:cNvSpPr>
      </xdr:nvSpPr>
      <xdr:spPr bwMode="auto">
        <a:xfrm>
          <a:off x="851959" y="5114924"/>
          <a:ext cx="2590800" cy="2686051"/>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1000" b="1" i="0" u="none" strike="noStrike" baseline="0">
              <a:solidFill>
                <a:srgbClr val="003366"/>
              </a:solidFill>
              <a:latin typeface="Arial" pitchFamily="34" charset="0"/>
              <a:cs typeface="Arial" pitchFamily="34" charset="0"/>
            </a:rPr>
            <a:t>Issue No:</a:t>
          </a:r>
          <a:r>
            <a:rPr lang="en-GB" sz="1000" b="1" i="0" u="none" strike="noStrike" baseline="0">
              <a:solidFill>
                <a:srgbClr val="000000"/>
              </a:solidFill>
              <a:latin typeface="Arial" pitchFamily="34" charset="0"/>
              <a:cs typeface="Arial" pitchFamily="34" charset="0"/>
            </a:rPr>
            <a:t> </a:t>
          </a:r>
          <a:r>
            <a:rPr lang="en-GB" sz="1000" b="0" i="0" u="none" strike="noStrike" baseline="0">
              <a:solidFill>
                <a:srgbClr val="000000"/>
              </a:solidFill>
              <a:latin typeface="Arial" pitchFamily="34" charset="0"/>
              <a:cs typeface="Arial" pitchFamily="34" charset="0"/>
            </a:rPr>
            <a:t>9</a:t>
          </a:r>
        </a:p>
        <a:p>
          <a:pPr algn="l" rtl="0">
            <a:defRPr sz="1000"/>
          </a:pPr>
          <a:r>
            <a:rPr lang="en-GB" sz="1000" b="1" i="0" u="none" strike="noStrike" baseline="0">
              <a:solidFill>
                <a:srgbClr val="003366"/>
              </a:solidFill>
              <a:latin typeface="Arial" pitchFamily="34" charset="0"/>
              <a:cs typeface="Arial" pitchFamily="34" charset="0"/>
            </a:rPr>
            <a:t>Date of Publication: </a:t>
          </a:r>
          <a:r>
            <a:rPr lang="en-GB" sz="1000" b="0" i="0" u="none" strike="noStrike" baseline="0">
              <a:solidFill>
                <a:srgbClr val="000000"/>
              </a:solidFill>
              <a:latin typeface="Arial" pitchFamily="34" charset="0"/>
              <a:cs typeface="Arial" pitchFamily="34" charset="0"/>
            </a:rPr>
            <a:t>24 September 2020</a:t>
          </a:r>
        </a:p>
        <a:p>
          <a:pPr algn="l" rtl="0">
            <a:defRPr sz="1000"/>
          </a:pPr>
          <a:r>
            <a:rPr lang="en-GB" sz="1000" b="1" i="0" u="none" strike="noStrike" baseline="0">
              <a:solidFill>
                <a:srgbClr val="003366"/>
              </a:solidFill>
              <a:latin typeface="Arial" pitchFamily="34" charset="0"/>
              <a:cs typeface="Arial" pitchFamily="34" charset="0"/>
            </a:rPr>
            <a:t>Theme: </a:t>
          </a:r>
          <a:r>
            <a:rPr lang="en-GB" sz="1000" b="0" i="0" u="none" strike="noStrike" baseline="0">
              <a:solidFill>
                <a:srgbClr val="000000"/>
              </a:solidFill>
              <a:latin typeface="Arial" pitchFamily="34" charset="0"/>
              <a:cs typeface="Arial" pitchFamily="34" charset="0"/>
            </a:rPr>
            <a:t>Travel and Transport</a:t>
          </a:r>
        </a:p>
        <a:p>
          <a:pPr algn="l" rtl="0">
            <a:defRPr sz="1000"/>
          </a:pPr>
          <a:endParaRPr lang="en-GB" sz="1000" b="1" i="0" u="none" strike="noStrike" baseline="0">
            <a:solidFill>
              <a:srgbClr val="003366"/>
            </a:solidFill>
            <a:latin typeface="Arial"/>
            <a:cs typeface="Arial"/>
          </a:endParaRPr>
        </a:p>
        <a:p>
          <a:pPr algn="l" rtl="0">
            <a:defRPr sz="1000"/>
          </a:pPr>
          <a:r>
            <a:rPr lang="en-GB" sz="1000" b="1" i="0" u="none" strike="noStrike" baseline="0">
              <a:solidFill>
                <a:srgbClr val="003366"/>
              </a:solidFill>
              <a:latin typeface="Arial"/>
              <a:cs typeface="Arial"/>
            </a:rPr>
            <a:t>Issued by:</a:t>
          </a:r>
        </a:p>
        <a:p>
          <a:pPr algn="l" rtl="0">
            <a:defRPr sz="1000"/>
          </a:pPr>
          <a:r>
            <a:rPr lang="en-GB" sz="1000" b="0" i="0" u="none" strike="noStrike" baseline="0">
              <a:solidFill>
                <a:srgbClr val="000000"/>
              </a:solidFill>
              <a:latin typeface="Arial"/>
              <a:cs typeface="Arial"/>
            </a:rPr>
            <a:t>Analysis, Statistics and Research </a:t>
          </a:r>
          <a:r>
            <a:rPr lang="en-GB" sz="1000" b="0" i="0" u="none" strike="noStrike" kern="1000" baseline="0">
              <a:solidFill>
                <a:srgbClr val="000000"/>
              </a:solidFill>
              <a:latin typeface="Arial"/>
              <a:cs typeface="Arial"/>
            </a:rPr>
            <a:t>Branch</a:t>
          </a:r>
        </a:p>
        <a:p>
          <a:pPr algn="l" rtl="0">
            <a:defRPr sz="1000"/>
          </a:pPr>
          <a:r>
            <a:rPr lang="en-GB" sz="1000" b="0" i="0" u="none" strike="noStrike" baseline="0">
              <a:solidFill>
                <a:srgbClr val="000000"/>
              </a:solidFill>
              <a:latin typeface="Arial"/>
              <a:cs typeface="Arial"/>
            </a:rPr>
            <a:t>Department for Infrastructure</a:t>
          </a:r>
        </a:p>
        <a:p>
          <a:pPr algn="l" rtl="0">
            <a:defRPr sz="1000"/>
          </a:pPr>
          <a:r>
            <a:rPr lang="en-GB" sz="1000" b="0" i="0" u="none" strike="noStrike" baseline="0">
              <a:solidFill>
                <a:srgbClr val="000000"/>
              </a:solidFill>
              <a:latin typeface="Arial"/>
              <a:cs typeface="Arial"/>
            </a:rPr>
            <a:t>Room 4-13c, Clarence Court</a:t>
          </a:r>
        </a:p>
        <a:p>
          <a:pPr algn="l" rtl="0">
            <a:defRPr sz="1000"/>
          </a:pPr>
          <a:r>
            <a:rPr lang="en-GB" sz="1000" b="0" i="0" u="none" strike="noStrike" baseline="0">
              <a:solidFill>
                <a:srgbClr val="000000"/>
              </a:solidFill>
              <a:latin typeface="Arial"/>
              <a:cs typeface="Arial"/>
            </a:rPr>
            <a:t>10-18 Adelaide Street, Town Parks</a:t>
          </a:r>
        </a:p>
        <a:p>
          <a:pPr algn="l" rtl="0">
            <a:defRPr sz="1000"/>
          </a:pPr>
          <a:r>
            <a:rPr lang="en-GB" sz="1000" b="0" i="0" u="none" strike="noStrike" baseline="0">
              <a:solidFill>
                <a:srgbClr val="000000"/>
              </a:solidFill>
              <a:latin typeface="Arial"/>
              <a:cs typeface="Arial"/>
            </a:rPr>
            <a:t>Belfast, BT2 8GB</a:t>
          </a:r>
        </a:p>
        <a:p>
          <a:pPr algn="l" rtl="0">
            <a:defRPr sz="1000"/>
          </a:pPr>
          <a:endParaRPr lang="en-GB" sz="1000" b="0" i="0" u="none" strike="noStrike" baseline="0">
            <a:solidFill>
              <a:srgbClr val="000000"/>
            </a:solidFill>
            <a:latin typeface="Arial" pitchFamily="34" charset="0"/>
            <a:cs typeface="Arial" pitchFamily="34" charset="0"/>
          </a:endParaRPr>
        </a:p>
        <a:p>
          <a:pPr rtl="0" fontAlgn="auto" hangingPunct="1"/>
          <a:r>
            <a:rPr lang="en-GB" sz="1000" b="1" i="0" baseline="0">
              <a:solidFill>
                <a:schemeClr val="tx2"/>
              </a:solidFill>
              <a:latin typeface="Arial" pitchFamily="34" charset="0"/>
              <a:ea typeface="+mn-ea"/>
              <a:cs typeface="Arial" pitchFamily="34" charset="0"/>
            </a:rPr>
            <a:t>Contact:</a:t>
          </a:r>
          <a:r>
            <a:rPr lang="en-GB" sz="1000" b="1" i="0" baseline="0">
              <a:latin typeface="Arial" pitchFamily="34" charset="0"/>
              <a:ea typeface="+mn-ea"/>
              <a:cs typeface="Arial" pitchFamily="34" charset="0"/>
            </a:rPr>
            <a:t> </a:t>
          </a:r>
          <a:r>
            <a:rPr lang="en-GB" sz="1000" b="0" i="0" baseline="0">
              <a:latin typeface="Arial" pitchFamily="34" charset="0"/>
              <a:ea typeface="+mn-ea"/>
              <a:cs typeface="Arial" pitchFamily="34" charset="0"/>
            </a:rPr>
            <a:t>Philip Ward</a:t>
          </a:r>
          <a:endParaRPr lang="en-GB" sz="1000">
            <a:latin typeface="Arial" pitchFamily="34" charset="0"/>
            <a:ea typeface="+mn-ea"/>
            <a:cs typeface="Arial" pitchFamily="34" charset="0"/>
          </a:endParaRPr>
        </a:p>
        <a:p>
          <a:pPr rtl="0" fontAlgn="auto" hangingPunct="1"/>
          <a:r>
            <a:rPr lang="en-GB" sz="1000" b="1" i="0" baseline="0">
              <a:solidFill>
                <a:schemeClr val="tx2"/>
              </a:solidFill>
              <a:latin typeface="Arial" pitchFamily="34" charset="0"/>
              <a:ea typeface="+mn-ea"/>
              <a:cs typeface="Arial" pitchFamily="34" charset="0"/>
            </a:rPr>
            <a:t>Telephone:</a:t>
          </a:r>
          <a:r>
            <a:rPr lang="en-GB" sz="1000" b="0" i="0" baseline="0">
              <a:latin typeface="Arial" pitchFamily="34" charset="0"/>
              <a:ea typeface="+mn-ea"/>
              <a:cs typeface="Arial" pitchFamily="34" charset="0"/>
            </a:rPr>
            <a:t> 028 9054 0029</a:t>
          </a:r>
          <a:endParaRPr lang="en-GB" sz="1000">
            <a:latin typeface="Arial" pitchFamily="34" charset="0"/>
            <a:ea typeface="+mn-ea"/>
            <a:cs typeface="Arial" pitchFamily="34" charset="0"/>
          </a:endParaRPr>
        </a:p>
        <a:p>
          <a:pPr rtl="0" fontAlgn="base" hangingPunct="1"/>
          <a:r>
            <a:rPr lang="en-GB" sz="1000" b="1" i="0" baseline="0">
              <a:solidFill>
                <a:schemeClr val="tx2"/>
              </a:solidFill>
              <a:latin typeface="Arial" pitchFamily="34" charset="0"/>
              <a:ea typeface="+mn-ea"/>
              <a:cs typeface="Arial" pitchFamily="34" charset="0"/>
            </a:rPr>
            <a:t>Email:</a:t>
          </a:r>
          <a:r>
            <a:rPr lang="en-GB" sz="1000" b="0" i="0" baseline="0">
              <a:latin typeface="Arial" pitchFamily="34" charset="0"/>
              <a:ea typeface="+mn-ea"/>
              <a:cs typeface="Arial" pitchFamily="34" charset="0"/>
            </a:rPr>
            <a:t> </a:t>
          </a:r>
          <a:r>
            <a:rPr lang="en-GB" sz="1000" b="0" i="0" u="sng" baseline="0">
              <a:latin typeface="Arial" pitchFamily="34" charset="0"/>
              <a:ea typeface="+mn-ea"/>
              <a:cs typeface="Arial" pitchFamily="34" charset="0"/>
            </a:rPr>
            <a:t>asrb@nisra.gov.uk</a:t>
          </a:r>
          <a:endParaRPr lang="en-GB" sz="1000" b="0" i="0" baseline="0">
            <a:latin typeface="Arial" pitchFamily="34" charset="0"/>
            <a:ea typeface="+mn-ea"/>
            <a:cs typeface="Arial" pitchFamily="34" charset="0"/>
          </a:endParaRPr>
        </a:p>
        <a:p>
          <a:pPr rtl="0" fontAlgn="base" hangingPunct="1"/>
          <a:r>
            <a:rPr lang="en-GB" sz="1000" b="1" i="0" baseline="0">
              <a:solidFill>
                <a:schemeClr val="tx2"/>
              </a:solidFill>
              <a:latin typeface="Arial" pitchFamily="34" charset="0"/>
              <a:ea typeface="+mn-ea"/>
              <a:cs typeface="Arial" pitchFamily="34" charset="0"/>
            </a:rPr>
            <a:t>Internet address:</a:t>
          </a:r>
          <a:r>
            <a:rPr lang="en-GB" sz="1000" b="0" i="0" baseline="0">
              <a:solidFill>
                <a:schemeClr val="tx2"/>
              </a:solidFill>
              <a:latin typeface="Arial" pitchFamily="34" charset="0"/>
              <a:ea typeface="+mn-ea"/>
              <a:cs typeface="Arial" pitchFamily="34" charset="0"/>
            </a:rPr>
            <a:t> </a:t>
          </a:r>
          <a:r>
            <a:rPr lang="en-GB" sz="1000" b="0" i="0" u="sng" baseline="0">
              <a:latin typeface="Arial" pitchFamily="34" charset="0"/>
              <a:ea typeface="+mn-ea"/>
              <a:cs typeface="Arial" pitchFamily="34" charset="0"/>
            </a:rPr>
            <a:t>https://www.infrastructure-ni.gov.uk/topics/dfi-statistics-and-research</a:t>
          </a:r>
          <a:endParaRPr lang="en-GB" sz="1000" b="0" i="0" baseline="0">
            <a:latin typeface="Arial" pitchFamily="34" charset="0"/>
            <a:ea typeface="+mn-ea"/>
            <a:cs typeface="Arial" pitchFamily="34" charset="0"/>
          </a:endParaRP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6</xdr:col>
      <xdr:colOff>340784</xdr:colOff>
      <xdr:row>26</xdr:row>
      <xdr:rowOff>121707</xdr:rowOff>
    </xdr:from>
    <xdr:to>
      <xdr:col>12</xdr:col>
      <xdr:colOff>21167</xdr:colOff>
      <xdr:row>42</xdr:row>
      <xdr:rowOff>169334</xdr:rowOff>
    </xdr:to>
    <xdr:sp macro="" textlink="">
      <xdr:nvSpPr>
        <xdr:cNvPr id="62" name="Text Box 1"/>
        <xdr:cNvSpPr txBox="1">
          <a:spLocks noChangeArrowheads="1"/>
        </xdr:cNvSpPr>
      </xdr:nvSpPr>
      <xdr:spPr bwMode="auto">
        <a:xfrm>
          <a:off x="4023784" y="5085290"/>
          <a:ext cx="3363383" cy="3095627"/>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GB" sz="1000" b="1" i="0" u="none" strike="noStrike" baseline="0">
              <a:solidFill>
                <a:srgbClr val="003366"/>
              </a:solidFill>
              <a:latin typeface="Arial"/>
              <a:ea typeface="+mn-ea"/>
              <a:cs typeface="Arial"/>
            </a:rPr>
            <a:t>A National Statistics Publication</a:t>
          </a:r>
        </a:p>
        <a:p>
          <a:pPr algn="l" rtl="0">
            <a:defRPr sz="1000"/>
          </a:pPr>
          <a:r>
            <a:rPr lang="en-GB" sz="1000" b="0" i="0" u="none" strike="noStrike">
              <a:latin typeface="Arial" pitchFamily="34" charset="0"/>
              <a:ea typeface="+mn-ea"/>
              <a:cs typeface="Arial" pitchFamily="34" charset="0"/>
            </a:rPr>
            <a:t>National Statistics status means that official statistics meet the highest standards of trustworthiness, quality and public value. All official statistics should comply with all aspects of the Code of Practice for Official Statistics. They are awarded National Statistics status following an assessment by the Authority’s regulatory arm. The Authority considers whether the statistics meet the highest standards of Code compliance, including the value they add to public decisions and debate. </a:t>
          </a:r>
          <a:r>
            <a:rPr lang="en-GB" sz="1000" b="0" i="0" u="none" strike="noStrike" baseline="0">
              <a:solidFill>
                <a:srgbClr val="000000"/>
              </a:solidFill>
              <a:latin typeface="Arial" pitchFamily="34" charset="0"/>
              <a:cs typeface="Arial" pitchFamily="34" charset="0"/>
            </a:rPr>
            <a:t>As we want to engage with users of our statistics, we invite you to feedback your comments on this publication to </a:t>
          </a:r>
          <a:r>
            <a:rPr lang="en-GB" sz="1000" b="0" i="0" u="sng" strike="noStrike" baseline="0">
              <a:solidFill>
                <a:sysClr val="windowText" lastClr="000000"/>
              </a:solidFill>
              <a:latin typeface="Arial" pitchFamily="34" charset="0"/>
              <a:ea typeface="+mn-ea"/>
              <a:cs typeface="Arial" pitchFamily="34" charset="0"/>
            </a:rPr>
            <a:t>asrb@nisra.gov.uk</a:t>
          </a:r>
          <a:r>
            <a:rPr lang="en-GB" sz="1000" b="0" i="0" u="none" strike="noStrike" baseline="0">
              <a:solidFill>
                <a:srgbClr val="000000"/>
              </a:solidFill>
              <a:latin typeface="Arial" pitchFamily="34" charset="0"/>
              <a:cs typeface="Arial" pitchFamily="34" charset="0"/>
            </a:rPr>
            <a:t>.</a:t>
          </a:r>
        </a:p>
        <a:p>
          <a:pPr algn="l" rtl="0">
            <a:defRPr sz="1000"/>
          </a:pPr>
          <a:endParaRPr lang="en-GB" sz="1200" b="0" i="0" u="none" strike="noStrike" baseline="0">
            <a:solidFill>
              <a:srgbClr val="000000"/>
            </a:solidFill>
            <a:latin typeface="Arial"/>
            <a:cs typeface="Arial"/>
          </a:endParaRPr>
        </a:p>
      </xdr:txBody>
    </xdr:sp>
    <xdr:clientData/>
  </xdr:twoCellAnchor>
  <xdr:twoCellAnchor>
    <xdr:from>
      <xdr:col>1</xdr:col>
      <xdr:colOff>4234</xdr:colOff>
      <xdr:row>0</xdr:row>
      <xdr:rowOff>65617</xdr:rowOff>
    </xdr:from>
    <xdr:to>
      <xdr:col>4</xdr:col>
      <xdr:colOff>418043</xdr:colOff>
      <xdr:row>7</xdr:row>
      <xdr:rowOff>37042</xdr:rowOff>
    </xdr:to>
    <xdr:pic>
      <xdr:nvPicPr>
        <xdr:cNvPr id="1025" name="Picture 2" descr="DFI - CMYK 14mm padding-01"/>
        <xdr:cNvPicPr>
          <a:picLocks noChangeAspect="1" noChangeArrowheads="1"/>
        </xdr:cNvPicPr>
      </xdr:nvPicPr>
      <xdr:blipFill>
        <a:blip xmlns:r="http://schemas.openxmlformats.org/officeDocument/2006/relationships" r:embed="rId1" cstate="print"/>
        <a:srcRect/>
        <a:stretch>
          <a:fillRect/>
        </a:stretch>
      </xdr:blipFill>
      <xdr:spPr bwMode="auto">
        <a:xfrm>
          <a:off x="618067" y="65617"/>
          <a:ext cx="2255309" cy="1304925"/>
        </a:xfrm>
        <a:prstGeom prst="rect">
          <a:avLst/>
        </a:prstGeom>
        <a:noFill/>
      </xdr:spPr>
    </xdr:pic>
    <xdr:clientData/>
  </xdr:twoCellAnchor>
  <xdr:twoCellAnchor>
    <xdr:from>
      <xdr:col>1</xdr:col>
      <xdr:colOff>110067</xdr:colOff>
      <xdr:row>6</xdr:row>
      <xdr:rowOff>111125</xdr:rowOff>
    </xdr:from>
    <xdr:to>
      <xdr:col>12</xdr:col>
      <xdr:colOff>100542</xdr:colOff>
      <xdr:row>16</xdr:row>
      <xdr:rowOff>137583</xdr:rowOff>
    </xdr:to>
    <xdr:pic>
      <xdr:nvPicPr>
        <xdr:cNvPr id="1026" name="Object 2"/>
        <xdr:cNvPicPr>
          <a:picLocks noChangeArrowheads="1"/>
        </xdr:cNvPicPr>
      </xdr:nvPicPr>
      <xdr:blipFill>
        <a:blip xmlns:r="http://schemas.openxmlformats.org/officeDocument/2006/relationships" r:embed="rId2" cstate="print"/>
        <a:srcRect t="-459" b="-459"/>
        <a:stretch>
          <a:fillRect/>
        </a:stretch>
      </xdr:blipFill>
      <xdr:spPr bwMode="auto">
        <a:xfrm>
          <a:off x="723900" y="1254125"/>
          <a:ext cx="6742642" cy="1931458"/>
        </a:xfrm>
        <a:prstGeom prst="rect">
          <a:avLst/>
        </a:prstGeom>
        <a:noFill/>
      </xdr:spPr>
    </xdr:pic>
    <xdr:clientData/>
  </xdr:twoCellAnchor>
  <xdr:twoCellAnchor>
    <xdr:from>
      <xdr:col>1</xdr:col>
      <xdr:colOff>120651</xdr:colOff>
      <xdr:row>16</xdr:row>
      <xdr:rowOff>129117</xdr:rowOff>
    </xdr:from>
    <xdr:to>
      <xdr:col>12</xdr:col>
      <xdr:colOff>111125</xdr:colOff>
      <xdr:row>26</xdr:row>
      <xdr:rowOff>95251</xdr:rowOff>
    </xdr:to>
    <xdr:pic>
      <xdr:nvPicPr>
        <xdr:cNvPr id="1027" name="Picture 3" descr="cover"/>
        <xdr:cNvPicPr>
          <a:picLocks noChangeAspect="1" noChangeArrowheads="1"/>
        </xdr:cNvPicPr>
      </xdr:nvPicPr>
      <xdr:blipFill>
        <a:blip xmlns:r="http://schemas.openxmlformats.org/officeDocument/2006/relationships" r:embed="rId3" cstate="print"/>
        <a:srcRect/>
        <a:stretch>
          <a:fillRect/>
        </a:stretch>
      </xdr:blipFill>
      <xdr:spPr bwMode="auto">
        <a:xfrm>
          <a:off x="734484" y="3177117"/>
          <a:ext cx="6742641" cy="1871134"/>
        </a:xfrm>
        <a:prstGeom prst="rect">
          <a:avLst/>
        </a:prstGeom>
        <a:noFill/>
      </xdr:spPr>
    </xdr:pic>
    <xdr:clientData/>
  </xdr:twoCellAnchor>
  <xdr:twoCellAnchor>
    <xdr:from>
      <xdr:col>1</xdr:col>
      <xdr:colOff>222250</xdr:colOff>
      <xdr:row>7</xdr:row>
      <xdr:rowOff>21165</xdr:rowOff>
    </xdr:from>
    <xdr:to>
      <xdr:col>12</xdr:col>
      <xdr:colOff>46567</xdr:colOff>
      <xdr:row>16</xdr:row>
      <xdr:rowOff>95250</xdr:rowOff>
    </xdr:to>
    <xdr:sp macro="" textlink="">
      <xdr:nvSpPr>
        <xdr:cNvPr id="1160" name="Rectangle 136"/>
        <xdr:cNvSpPr>
          <a:spLocks noChangeArrowheads="1"/>
        </xdr:cNvSpPr>
      </xdr:nvSpPr>
      <xdr:spPr bwMode="auto">
        <a:xfrm>
          <a:off x="836083" y="1354665"/>
          <a:ext cx="6576484" cy="1788585"/>
        </a:xfrm>
        <a:prstGeom prst="rect">
          <a:avLst/>
        </a:prstGeom>
        <a:noFill/>
        <a:ln w="9525">
          <a:noFill/>
          <a:miter lim="800000"/>
          <a:headEnd/>
          <a:tailEnd/>
        </a:ln>
      </xdr:spPr>
      <xdr:txBody>
        <a:bodyPr wrap="none" lIns="0" tIns="0" rIns="0" bIns="0" anchor="ctr" upright="1">
          <a:noAutofit/>
        </a:bodyPr>
        <a:lstStyle/>
        <a:p>
          <a:pPr algn="ctr" rtl="0">
            <a:defRPr sz="1000"/>
          </a:pPr>
          <a:r>
            <a:rPr lang="en-GB" sz="2200" b="1" i="0" strike="noStrike">
              <a:solidFill>
                <a:srgbClr val="FFFFFF"/>
              </a:solidFill>
              <a:latin typeface="Arial"/>
              <a:cs typeface="Arial"/>
            </a:rPr>
            <a:t>NORTHERN IRELAND ROAD SAFETY</a:t>
          </a:r>
        </a:p>
        <a:p>
          <a:pPr algn="ctr" rtl="0">
            <a:defRPr sz="1000"/>
          </a:pPr>
          <a:r>
            <a:rPr lang="en-GB" sz="2200" b="1" i="0" strike="noStrike">
              <a:solidFill>
                <a:srgbClr val="FFFFFF"/>
              </a:solidFill>
              <a:latin typeface="Arial"/>
              <a:cs typeface="Arial"/>
            </a:rPr>
            <a:t>STRATEGY TO 2020</a:t>
          </a:r>
        </a:p>
        <a:p>
          <a:pPr algn="ctr" rtl="0">
            <a:defRPr sz="1000"/>
          </a:pPr>
          <a:endParaRPr lang="en-GB" sz="2000" b="1" i="0" strike="noStrike">
            <a:solidFill>
              <a:srgbClr val="FFFFFF"/>
            </a:solidFill>
            <a:latin typeface="Arial"/>
            <a:cs typeface="Arial"/>
          </a:endParaRPr>
        </a:p>
        <a:p>
          <a:pPr algn="ctr" rtl="0">
            <a:defRPr sz="1000"/>
          </a:pPr>
          <a:r>
            <a:rPr lang="en-GB" sz="1800" b="1" i="0" strike="noStrike">
              <a:solidFill>
                <a:srgbClr val="FFFFFF"/>
              </a:solidFill>
              <a:latin typeface="Arial"/>
              <a:cs typeface="Arial"/>
            </a:rPr>
            <a:t>Annual Statistical</a:t>
          </a:r>
          <a:r>
            <a:rPr lang="en-GB" sz="1800" b="1" i="0" strike="noStrike" baseline="0">
              <a:solidFill>
                <a:srgbClr val="FFFFFF"/>
              </a:solidFill>
              <a:latin typeface="Arial"/>
              <a:cs typeface="Arial"/>
            </a:rPr>
            <a:t> Report 2020 - Tables</a:t>
          </a:r>
          <a:r>
            <a:rPr lang="en-GB" sz="1800" b="1" i="0" strike="noStrike">
              <a:solidFill>
                <a:srgbClr val="FFFFFF"/>
              </a:solidFill>
              <a:latin typeface="Arial"/>
              <a:cs typeface="Arial"/>
            </a:rPr>
            <a:t>  </a:t>
          </a:r>
        </a:p>
      </xdr:txBody>
    </xdr:sp>
    <xdr:clientData/>
  </xdr:twoCellAnchor>
  <xdr:twoCellAnchor editAs="oneCell">
    <xdr:from>
      <xdr:col>6</xdr:col>
      <xdr:colOff>137583</xdr:colOff>
      <xdr:row>1</xdr:row>
      <xdr:rowOff>31750</xdr:rowOff>
    </xdr:from>
    <xdr:to>
      <xdr:col>12</xdr:col>
      <xdr:colOff>0</xdr:colOff>
      <xdr:row>5</xdr:row>
      <xdr:rowOff>80433</xdr:rowOff>
    </xdr:to>
    <xdr:pic>
      <xdr:nvPicPr>
        <xdr:cNvPr id="2" name="Picture 1" descr="Nisra"/>
        <xdr:cNvPicPr>
          <a:picLocks noChangeAspect="1" noChangeArrowheads="1"/>
        </xdr:cNvPicPr>
      </xdr:nvPicPr>
      <xdr:blipFill>
        <a:blip xmlns:r="http://schemas.openxmlformats.org/officeDocument/2006/relationships" r:embed="rId4" cstate="print"/>
        <a:srcRect/>
        <a:stretch>
          <a:fillRect/>
        </a:stretch>
      </xdr:blipFill>
      <xdr:spPr bwMode="auto">
        <a:xfrm>
          <a:off x="3820583" y="222250"/>
          <a:ext cx="3545417" cy="810683"/>
        </a:xfrm>
        <a:prstGeom prst="rect">
          <a:avLst/>
        </a:prstGeom>
        <a:noFill/>
      </xdr:spPr>
    </xdr:pic>
    <xdr:clientData/>
  </xdr:twoCellAnchor>
  <xdr:twoCellAnchor editAs="oneCell">
    <xdr:from>
      <xdr:col>10</xdr:col>
      <xdr:colOff>212956</xdr:colOff>
      <xdr:row>37</xdr:row>
      <xdr:rowOff>17576</xdr:rowOff>
    </xdr:from>
    <xdr:to>
      <xdr:col>12</xdr:col>
      <xdr:colOff>139655</xdr:colOff>
      <xdr:row>42</xdr:row>
      <xdr:rowOff>8051</xdr:rowOff>
    </xdr:to>
    <xdr:pic>
      <xdr:nvPicPr>
        <xdr:cNvPr id="48" name="Picture 47"/>
        <xdr:cNvPicPr/>
      </xdr:nvPicPr>
      <xdr:blipFill>
        <a:blip xmlns:r="http://schemas.openxmlformats.org/officeDocument/2006/relationships" r:embed="rId5" cstate="print"/>
        <a:srcRect/>
        <a:stretch>
          <a:fillRect/>
        </a:stretch>
      </xdr:blipFill>
      <xdr:spPr bwMode="auto">
        <a:xfrm>
          <a:off x="6308956" y="7075601"/>
          <a:ext cx="1145899" cy="942975"/>
        </a:xfrm>
        <a:prstGeom prst="rect">
          <a:avLst/>
        </a:prstGeom>
        <a:noFill/>
      </xdr:spPr>
    </xdr:pic>
    <xdr:clientData/>
  </xdr:twoCellAnchor>
</xdr:wsDr>
</file>

<file path=xl/drawings/drawing10.xml><?xml version="1.0" encoding="utf-8"?>
<c:userShapes xmlns:c="http://schemas.openxmlformats.org/drawingml/2006/chart">
  <cdr:relSizeAnchor xmlns:cdr="http://schemas.openxmlformats.org/drawingml/2006/chartDrawing">
    <cdr:from>
      <cdr:x>0.66894</cdr:x>
      <cdr:y>0.13282</cdr:y>
    </cdr:from>
    <cdr:to>
      <cdr:x>0.96637</cdr:x>
      <cdr:y>0.20596</cdr:y>
    </cdr:to>
    <cdr:sp macro="" textlink="">
      <cdr:nvSpPr>
        <cdr:cNvPr id="2" name="TextBox 1"/>
        <cdr:cNvSpPr txBox="1"/>
      </cdr:nvSpPr>
      <cdr:spPr>
        <a:xfrm xmlns:a="http://schemas.openxmlformats.org/drawingml/2006/main">
          <a:off x="3007822" y="367699"/>
          <a:ext cx="1337364" cy="20248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(128)</a:t>
          </a:r>
        </a:p>
      </cdr:txBody>
    </cdr:sp>
  </cdr:relSizeAnchor>
  <cdr:relSizeAnchor xmlns:cdr="http://schemas.openxmlformats.org/drawingml/2006/chartDrawing">
    <cdr:from>
      <cdr:x>0.28316</cdr:x>
      <cdr:y>0.40426</cdr:y>
    </cdr:from>
    <cdr:to>
      <cdr:x>0.43405</cdr:x>
      <cdr:y>0.47349</cdr:y>
    </cdr:to>
    <cdr:sp macro="" textlink="">
      <cdr:nvSpPr>
        <cdr:cNvPr id="5" name="TextBox 1"/>
        <cdr:cNvSpPr txBox="1"/>
      </cdr:nvSpPr>
      <cdr:spPr>
        <a:xfrm xmlns:a="http://schemas.openxmlformats.org/drawingml/2006/main">
          <a:off x="1712665" y="1438526"/>
          <a:ext cx="912639" cy="246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Child</a:t>
          </a:r>
          <a:r>
            <a:rPr lang="en-GB" sz="1100" b="1" baseline="0">
              <a:latin typeface="+mn-lt"/>
              <a:cs typeface="Arial" pitchFamily="34" charset="0"/>
            </a:rPr>
            <a:t> KSIs</a:t>
          </a:r>
          <a:endParaRPr lang="en-GB" sz="1100" b="1">
            <a:latin typeface="+mn-lt"/>
            <a:cs typeface="Arial" pitchFamily="34" charset="0"/>
          </a:endParaRPr>
        </a:p>
      </cdr:txBody>
    </cdr:sp>
  </cdr:relSizeAnchor>
  <cdr:relSizeAnchor xmlns:cdr="http://schemas.openxmlformats.org/drawingml/2006/chartDrawing">
    <cdr:from>
      <cdr:x>0.71283</cdr:x>
      <cdr:y>0.56144</cdr:y>
    </cdr:from>
    <cdr:to>
      <cdr:x>0.97426</cdr:x>
      <cdr:y>0.63235</cdr:y>
    </cdr:to>
    <cdr:sp macro="" textlink="">
      <cdr:nvSpPr>
        <cdr:cNvPr id="7" name="TextBox 1"/>
        <cdr:cNvSpPr txBox="1"/>
      </cdr:nvSpPr>
      <cdr:spPr>
        <a:xfrm xmlns:a="http://schemas.openxmlformats.org/drawingml/2006/main">
          <a:off x="4406518" y="1997844"/>
          <a:ext cx="1616088" cy="252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2020 Target (58) </a:t>
          </a:r>
        </a:p>
      </cdr:txBody>
    </cdr:sp>
  </cdr:relSizeAnchor>
  <cdr:relSizeAnchor xmlns:cdr="http://schemas.openxmlformats.org/drawingml/2006/chartDrawing">
    <cdr:from>
      <cdr:x>0.39349</cdr:x>
      <cdr:y>0.3013</cdr:y>
    </cdr:from>
    <cdr:to>
      <cdr:x>0.4252</cdr:x>
      <cdr:y>0.39662</cdr:y>
    </cdr:to>
    <cdr:sp macro="" textlink="">
      <cdr:nvSpPr>
        <cdr:cNvPr id="6" name="Straight Arrow Connector 5"/>
        <cdr:cNvSpPr/>
      </cdr:nvSpPr>
      <cdr:spPr>
        <a:xfrm xmlns:a="http://schemas.openxmlformats.org/drawingml/2006/main" rot="5400000" flipH="1" flipV="1">
          <a:off x="2297189" y="1212340"/>
          <a:ext cx="357346" cy="191774"/>
        </a:xfrm>
        <a:prstGeom xmlns:a="http://schemas.openxmlformats.org/drawingml/2006/main" prst="straightConnector1">
          <a:avLst/>
        </a:prstGeom>
        <a:noFill xmlns:a="http://schemas.openxmlformats.org/drawingml/2006/main"/>
        <a:ln xmlns:a="http://schemas.openxmlformats.org/drawingml/2006/main" w="9525" cap="flat" cmpd="sng" algn="ctr">
          <a:solidFill>
            <a:srgbClr val="000000"/>
          </a:solidFill>
          <a:prstDash val="solid"/>
          <a:tailEnd type="arrow"/>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GB"/>
        </a:p>
      </cdr:txBody>
    </cdr:sp>
  </cdr:relSizeAnchor>
</c:userShapes>
</file>

<file path=xl/drawings/drawing11.xml><?xml version="1.0" encoding="utf-8"?>
<c:userShapes xmlns:c="http://schemas.openxmlformats.org/drawingml/2006/chart">
  <cdr:relSizeAnchor xmlns:cdr="http://schemas.openxmlformats.org/drawingml/2006/chartDrawing">
    <cdr:from>
      <cdr:x>0.61125</cdr:x>
      <cdr:y>0.1202</cdr:y>
    </cdr:from>
    <cdr:to>
      <cdr:x>0.97279</cdr:x>
      <cdr:y>0.19484</cdr:y>
    </cdr:to>
    <cdr:sp macro="" textlink="">
      <cdr:nvSpPr>
        <cdr:cNvPr id="2" name="TextBox 1"/>
        <cdr:cNvSpPr txBox="1"/>
      </cdr:nvSpPr>
      <cdr:spPr>
        <a:xfrm xmlns:a="http://schemas.openxmlformats.org/drawingml/2006/main">
          <a:off x="3423427" y="454156"/>
          <a:ext cx="2024872" cy="2820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(128)</a:t>
          </a:r>
        </a:p>
      </cdr:txBody>
    </cdr:sp>
  </cdr:relSizeAnchor>
  <cdr:relSizeAnchor xmlns:cdr="http://schemas.openxmlformats.org/drawingml/2006/chartDrawing">
    <cdr:from>
      <cdr:x>0.32285</cdr:x>
      <cdr:y>0.39767</cdr:y>
    </cdr:from>
    <cdr:to>
      <cdr:x>0.47566</cdr:x>
      <cdr:y>0.46723</cdr:y>
    </cdr:to>
    <cdr:sp macro="" textlink="">
      <cdr:nvSpPr>
        <cdr:cNvPr id="5" name="TextBox 1"/>
        <cdr:cNvSpPr txBox="1"/>
      </cdr:nvSpPr>
      <cdr:spPr>
        <a:xfrm xmlns:a="http://schemas.openxmlformats.org/drawingml/2006/main">
          <a:off x="1642120" y="1426762"/>
          <a:ext cx="777230" cy="2495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Calibri"/>
              <a:ea typeface="+mn-ea"/>
              <a:cs typeface="+mn-cs"/>
            </a:rPr>
            <a:t>Child</a:t>
          </a:r>
          <a:r>
            <a:rPr lang="en-GB" sz="1100" b="1" baseline="0">
              <a:latin typeface="Calibri"/>
              <a:ea typeface="+mn-ea"/>
              <a:cs typeface="+mn-cs"/>
            </a:rPr>
            <a:t> KSIs</a:t>
          </a:r>
          <a:endParaRPr lang="en-GB"/>
        </a:p>
      </cdr:txBody>
    </cdr:sp>
  </cdr:relSizeAnchor>
  <cdr:relSizeAnchor xmlns:cdr="http://schemas.openxmlformats.org/drawingml/2006/chartDrawing">
    <cdr:from>
      <cdr:x>0.40757</cdr:x>
      <cdr:y>0.31214</cdr:y>
    </cdr:from>
    <cdr:to>
      <cdr:x>0.43878</cdr:x>
      <cdr:y>0.39962</cdr:y>
    </cdr:to>
    <cdr:sp macro="" textlink="">
      <cdr:nvSpPr>
        <cdr:cNvPr id="11" name="Straight Arrow Connector 10"/>
        <cdr:cNvSpPr/>
      </cdr:nvSpPr>
      <cdr:spPr>
        <a:xfrm xmlns:a="http://schemas.openxmlformats.org/drawingml/2006/main" rot="5400000" flipH="1" flipV="1">
          <a:off x="2196479" y="1325029"/>
          <a:ext cx="347194" cy="174798"/>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0.71066</cdr:x>
      <cdr:y>0.54029</cdr:y>
    </cdr:from>
    <cdr:to>
      <cdr:x>0.96939</cdr:x>
      <cdr:y>0.61527</cdr:y>
    </cdr:to>
    <cdr:sp macro="" textlink="">
      <cdr:nvSpPr>
        <cdr:cNvPr id="7" name="TextBox 1"/>
        <cdr:cNvSpPr txBox="1"/>
      </cdr:nvSpPr>
      <cdr:spPr>
        <a:xfrm xmlns:a="http://schemas.openxmlformats.org/drawingml/2006/main">
          <a:off x="3980185" y="2041411"/>
          <a:ext cx="1449064" cy="28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2020 Target (58)</a:t>
          </a:r>
        </a:p>
      </cdr:txBody>
    </cdr:sp>
  </cdr:relSizeAnchor>
</c:userShapes>
</file>

<file path=xl/drawings/drawing12.xml><?xml version="1.0" encoding="utf-8"?>
<xdr:wsDr xmlns:xdr="http://schemas.openxmlformats.org/drawingml/2006/spreadsheetDrawing" xmlns:a="http://schemas.openxmlformats.org/drawingml/2006/main">
  <xdr:twoCellAnchor>
    <xdr:from>
      <xdr:col>10</xdr:col>
      <xdr:colOff>247648</xdr:colOff>
      <xdr:row>4</xdr:row>
      <xdr:rowOff>95251</xdr:rowOff>
    </xdr:from>
    <xdr:to>
      <xdr:col>20</xdr:col>
      <xdr:colOff>381000</xdr:colOff>
      <xdr:row>24</xdr:row>
      <xdr:rowOff>257174</xdr:rowOff>
    </xdr:to>
    <xdr:graphicFrame macro="">
      <xdr:nvGraphicFramePr>
        <xdr:cNvPr id="826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247650</xdr:colOff>
      <xdr:row>33</xdr:row>
      <xdr:rowOff>96982</xdr:rowOff>
    </xdr:from>
    <xdr:to>
      <xdr:col>19</xdr:col>
      <xdr:colOff>381000</xdr:colOff>
      <xdr:row>53</xdr:row>
      <xdr:rowOff>27214</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247648</xdr:colOff>
      <xdr:row>4</xdr:row>
      <xdr:rowOff>95251</xdr:rowOff>
    </xdr:from>
    <xdr:to>
      <xdr:col>20</xdr:col>
      <xdr:colOff>381000</xdr:colOff>
      <xdr:row>24</xdr:row>
      <xdr:rowOff>257174</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247650</xdr:colOff>
      <xdr:row>33</xdr:row>
      <xdr:rowOff>96982</xdr:rowOff>
    </xdr:from>
    <xdr:to>
      <xdr:col>19</xdr:col>
      <xdr:colOff>381000</xdr:colOff>
      <xdr:row>54</xdr:row>
      <xdr:rowOff>27214</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0.61427</cdr:x>
      <cdr:y>0.10613</cdr:y>
    </cdr:from>
    <cdr:to>
      <cdr:x>0.96622</cdr:x>
      <cdr:y>0.17277</cdr:y>
    </cdr:to>
    <cdr:sp macro="" textlink="">
      <cdr:nvSpPr>
        <cdr:cNvPr id="2" name="TextBox 1"/>
        <cdr:cNvSpPr txBox="1"/>
      </cdr:nvSpPr>
      <cdr:spPr>
        <a:xfrm xmlns:a="http://schemas.openxmlformats.org/drawingml/2006/main">
          <a:off x="3463731" y="373018"/>
          <a:ext cx="1984569" cy="23422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(366)</a:t>
          </a:r>
        </a:p>
      </cdr:txBody>
    </cdr:sp>
  </cdr:relSizeAnchor>
  <cdr:relSizeAnchor xmlns:cdr="http://schemas.openxmlformats.org/drawingml/2006/chartDrawing">
    <cdr:from>
      <cdr:x>0.21585</cdr:x>
      <cdr:y>0.36341</cdr:y>
    </cdr:from>
    <cdr:to>
      <cdr:x>0.44961</cdr:x>
      <cdr:y>0.42275</cdr:y>
    </cdr:to>
    <cdr:sp macro="" textlink="">
      <cdr:nvSpPr>
        <cdr:cNvPr id="5" name="TextBox 1"/>
        <cdr:cNvSpPr txBox="1"/>
      </cdr:nvSpPr>
      <cdr:spPr>
        <a:xfrm xmlns:a="http://schemas.openxmlformats.org/drawingml/2006/main">
          <a:off x="1344602" y="1304986"/>
          <a:ext cx="1456174" cy="2130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Young People KSIs</a:t>
          </a:r>
        </a:p>
      </cdr:txBody>
    </cdr:sp>
  </cdr:relSizeAnchor>
  <cdr:relSizeAnchor xmlns:cdr="http://schemas.openxmlformats.org/drawingml/2006/chartDrawing">
    <cdr:from>
      <cdr:x>0.36963</cdr:x>
      <cdr:y>0.24713</cdr:y>
    </cdr:from>
    <cdr:to>
      <cdr:x>0.40203</cdr:x>
      <cdr:y>0.36644</cdr:y>
    </cdr:to>
    <cdr:sp macro="" textlink="">
      <cdr:nvSpPr>
        <cdr:cNvPr id="11" name="Straight Arrow Connector 10"/>
        <cdr:cNvSpPr/>
      </cdr:nvSpPr>
      <cdr:spPr>
        <a:xfrm xmlns:a="http://schemas.openxmlformats.org/drawingml/2006/main" rot="5400000" flipH="1" flipV="1">
          <a:off x="1961382" y="1010275"/>
          <a:ext cx="428433" cy="182697"/>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0.66229</cdr:x>
      <cdr:y>0.54767</cdr:y>
    </cdr:from>
    <cdr:to>
      <cdr:x>0.97466</cdr:x>
      <cdr:y>0.61971</cdr:y>
    </cdr:to>
    <cdr:sp macro="" textlink="">
      <cdr:nvSpPr>
        <cdr:cNvPr id="7" name="TextBox 1"/>
        <cdr:cNvSpPr txBox="1"/>
      </cdr:nvSpPr>
      <cdr:spPr>
        <a:xfrm xmlns:a="http://schemas.openxmlformats.org/drawingml/2006/main">
          <a:off x="3734539" y="1924909"/>
          <a:ext cx="1761386" cy="25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2020 Target (165)</a:t>
          </a:r>
        </a:p>
      </cdr:txBody>
    </cdr:sp>
  </cdr:relSizeAnchor>
</c:userShapes>
</file>

<file path=xl/drawings/drawing14.xml><?xml version="1.0" encoding="utf-8"?>
<c:userShapes xmlns:c="http://schemas.openxmlformats.org/drawingml/2006/chart">
  <cdr:relSizeAnchor xmlns:cdr="http://schemas.openxmlformats.org/drawingml/2006/chartDrawing">
    <cdr:from>
      <cdr:x>0.61287</cdr:x>
      <cdr:y>0.11012</cdr:y>
    </cdr:from>
    <cdr:to>
      <cdr:x>0.96949</cdr:x>
      <cdr:y>0.18476</cdr:y>
    </cdr:to>
    <cdr:sp macro="" textlink="">
      <cdr:nvSpPr>
        <cdr:cNvPr id="2" name="TextBox 1"/>
        <cdr:cNvSpPr txBox="1"/>
      </cdr:nvSpPr>
      <cdr:spPr>
        <a:xfrm xmlns:a="http://schemas.openxmlformats.org/drawingml/2006/main">
          <a:off x="3444176" y="416070"/>
          <a:ext cx="2004124" cy="28201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(366)</a:t>
          </a:r>
        </a:p>
      </cdr:txBody>
    </cdr:sp>
  </cdr:relSizeAnchor>
  <cdr:relSizeAnchor xmlns:cdr="http://schemas.openxmlformats.org/drawingml/2006/chartDrawing">
    <cdr:from>
      <cdr:x>0.29476</cdr:x>
      <cdr:y>0.37909</cdr:y>
    </cdr:from>
    <cdr:to>
      <cdr:x>0.55243</cdr:x>
      <cdr:y>0.44865</cdr:y>
    </cdr:to>
    <cdr:sp macro="" textlink="">
      <cdr:nvSpPr>
        <cdr:cNvPr id="5" name="TextBox 1"/>
        <cdr:cNvSpPr txBox="1"/>
      </cdr:nvSpPr>
      <cdr:spPr>
        <a:xfrm xmlns:a="http://schemas.openxmlformats.org/drawingml/2006/main">
          <a:off x="1499253" y="1360098"/>
          <a:ext cx="1310622" cy="2495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baseline="0">
              <a:latin typeface="Calibri"/>
              <a:ea typeface="+mn-ea"/>
              <a:cs typeface="+mn-cs"/>
            </a:rPr>
            <a:t>Young People KSIs</a:t>
          </a:r>
          <a:endParaRPr lang="en-GB"/>
        </a:p>
      </cdr:txBody>
    </cdr:sp>
  </cdr:relSizeAnchor>
  <cdr:relSizeAnchor xmlns:cdr="http://schemas.openxmlformats.org/drawingml/2006/chartDrawing">
    <cdr:from>
      <cdr:x>0.3655</cdr:x>
      <cdr:y>0.30127</cdr:y>
    </cdr:from>
    <cdr:to>
      <cdr:x>0.40508</cdr:x>
      <cdr:y>0.39588</cdr:y>
    </cdr:to>
    <cdr:sp macro="" textlink="">
      <cdr:nvSpPr>
        <cdr:cNvPr id="11" name="Straight Arrow Connector 10"/>
        <cdr:cNvSpPr/>
      </cdr:nvSpPr>
      <cdr:spPr>
        <a:xfrm xmlns:a="http://schemas.openxmlformats.org/drawingml/2006/main" rot="5400000" flipH="1" flipV="1">
          <a:off x="1965784" y="1358533"/>
          <a:ext cx="398921" cy="22243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0.71406</cdr:x>
      <cdr:y>0.54282</cdr:y>
    </cdr:from>
    <cdr:to>
      <cdr:x>0.96949</cdr:x>
      <cdr:y>0.6178</cdr:y>
    </cdr:to>
    <cdr:sp macro="" textlink="">
      <cdr:nvSpPr>
        <cdr:cNvPr id="7" name="TextBox 1"/>
        <cdr:cNvSpPr txBox="1"/>
      </cdr:nvSpPr>
      <cdr:spPr>
        <a:xfrm xmlns:a="http://schemas.openxmlformats.org/drawingml/2006/main">
          <a:off x="4012838" y="2050936"/>
          <a:ext cx="1435462" cy="28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2020 Target (165)</a:t>
          </a:r>
        </a:p>
      </cdr:txBody>
    </cdr:sp>
  </cdr:relSizeAnchor>
</c:userShapes>
</file>

<file path=xl/drawings/drawing15.xml><?xml version="1.0" encoding="utf-8"?>
<c:userShapes xmlns:c="http://schemas.openxmlformats.org/drawingml/2006/chart">
  <cdr:relSizeAnchor xmlns:cdr="http://schemas.openxmlformats.org/drawingml/2006/chartDrawing">
    <cdr:from>
      <cdr:x>0.61427</cdr:x>
      <cdr:y>0.10613</cdr:y>
    </cdr:from>
    <cdr:to>
      <cdr:x>0.96622</cdr:x>
      <cdr:y>0.17277</cdr:y>
    </cdr:to>
    <cdr:sp macro="" textlink="">
      <cdr:nvSpPr>
        <cdr:cNvPr id="2" name="TextBox 1"/>
        <cdr:cNvSpPr txBox="1"/>
      </cdr:nvSpPr>
      <cdr:spPr>
        <a:xfrm xmlns:a="http://schemas.openxmlformats.org/drawingml/2006/main">
          <a:off x="3463731" y="373018"/>
          <a:ext cx="1984569" cy="23422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(366)</a:t>
          </a:r>
        </a:p>
      </cdr:txBody>
    </cdr:sp>
  </cdr:relSizeAnchor>
  <cdr:relSizeAnchor xmlns:cdr="http://schemas.openxmlformats.org/drawingml/2006/chartDrawing">
    <cdr:from>
      <cdr:x>0.21585</cdr:x>
      <cdr:y>0.36341</cdr:y>
    </cdr:from>
    <cdr:to>
      <cdr:x>0.44961</cdr:x>
      <cdr:y>0.42275</cdr:y>
    </cdr:to>
    <cdr:sp macro="" textlink="">
      <cdr:nvSpPr>
        <cdr:cNvPr id="5" name="TextBox 1"/>
        <cdr:cNvSpPr txBox="1"/>
      </cdr:nvSpPr>
      <cdr:spPr>
        <a:xfrm xmlns:a="http://schemas.openxmlformats.org/drawingml/2006/main">
          <a:off x="1344602" y="1304986"/>
          <a:ext cx="1456174" cy="2130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Young People KSIs</a:t>
          </a:r>
        </a:p>
      </cdr:txBody>
    </cdr:sp>
  </cdr:relSizeAnchor>
  <cdr:relSizeAnchor xmlns:cdr="http://schemas.openxmlformats.org/drawingml/2006/chartDrawing">
    <cdr:from>
      <cdr:x>0.36963</cdr:x>
      <cdr:y>0.24713</cdr:y>
    </cdr:from>
    <cdr:to>
      <cdr:x>0.40203</cdr:x>
      <cdr:y>0.36644</cdr:y>
    </cdr:to>
    <cdr:sp macro="" textlink="">
      <cdr:nvSpPr>
        <cdr:cNvPr id="11" name="Straight Arrow Connector 10"/>
        <cdr:cNvSpPr/>
      </cdr:nvSpPr>
      <cdr:spPr>
        <a:xfrm xmlns:a="http://schemas.openxmlformats.org/drawingml/2006/main" rot="5400000" flipH="1" flipV="1">
          <a:off x="1961382" y="1010275"/>
          <a:ext cx="428433" cy="182697"/>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0.66229</cdr:x>
      <cdr:y>0.54767</cdr:y>
    </cdr:from>
    <cdr:to>
      <cdr:x>0.97466</cdr:x>
      <cdr:y>0.61971</cdr:y>
    </cdr:to>
    <cdr:sp macro="" textlink="">
      <cdr:nvSpPr>
        <cdr:cNvPr id="7" name="TextBox 1"/>
        <cdr:cNvSpPr txBox="1"/>
      </cdr:nvSpPr>
      <cdr:spPr>
        <a:xfrm xmlns:a="http://schemas.openxmlformats.org/drawingml/2006/main">
          <a:off x="3734539" y="1924909"/>
          <a:ext cx="1761386" cy="253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2020 Target (165)</a:t>
          </a:r>
        </a:p>
      </cdr:txBody>
    </cdr:sp>
  </cdr:relSizeAnchor>
</c:userShapes>
</file>

<file path=xl/drawings/drawing16.xml><?xml version="1.0" encoding="utf-8"?>
<c:userShapes xmlns:c="http://schemas.openxmlformats.org/drawingml/2006/chart">
  <cdr:relSizeAnchor xmlns:cdr="http://schemas.openxmlformats.org/drawingml/2006/chartDrawing">
    <cdr:from>
      <cdr:x>0.61287</cdr:x>
      <cdr:y>0.11012</cdr:y>
    </cdr:from>
    <cdr:to>
      <cdr:x>0.96949</cdr:x>
      <cdr:y>0.18476</cdr:y>
    </cdr:to>
    <cdr:sp macro="" textlink="">
      <cdr:nvSpPr>
        <cdr:cNvPr id="2" name="TextBox 1"/>
        <cdr:cNvSpPr txBox="1"/>
      </cdr:nvSpPr>
      <cdr:spPr>
        <a:xfrm xmlns:a="http://schemas.openxmlformats.org/drawingml/2006/main">
          <a:off x="3444176" y="416070"/>
          <a:ext cx="2004124" cy="28201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(366)</a:t>
          </a:r>
        </a:p>
      </cdr:txBody>
    </cdr:sp>
  </cdr:relSizeAnchor>
  <cdr:relSizeAnchor xmlns:cdr="http://schemas.openxmlformats.org/drawingml/2006/chartDrawing">
    <cdr:from>
      <cdr:x>0.29476</cdr:x>
      <cdr:y>0.37909</cdr:y>
    </cdr:from>
    <cdr:to>
      <cdr:x>0.55243</cdr:x>
      <cdr:y>0.44865</cdr:y>
    </cdr:to>
    <cdr:sp macro="" textlink="">
      <cdr:nvSpPr>
        <cdr:cNvPr id="5" name="TextBox 1"/>
        <cdr:cNvSpPr txBox="1"/>
      </cdr:nvSpPr>
      <cdr:spPr>
        <a:xfrm xmlns:a="http://schemas.openxmlformats.org/drawingml/2006/main">
          <a:off x="1499253" y="1360098"/>
          <a:ext cx="1310622" cy="2495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baseline="0">
              <a:latin typeface="Calibri"/>
              <a:ea typeface="+mn-ea"/>
              <a:cs typeface="+mn-cs"/>
            </a:rPr>
            <a:t>Young People KSIs</a:t>
          </a:r>
          <a:endParaRPr lang="en-GB"/>
        </a:p>
      </cdr:txBody>
    </cdr:sp>
  </cdr:relSizeAnchor>
  <cdr:relSizeAnchor xmlns:cdr="http://schemas.openxmlformats.org/drawingml/2006/chartDrawing">
    <cdr:from>
      <cdr:x>0.3655</cdr:x>
      <cdr:y>0.30127</cdr:y>
    </cdr:from>
    <cdr:to>
      <cdr:x>0.40508</cdr:x>
      <cdr:y>0.39588</cdr:y>
    </cdr:to>
    <cdr:sp macro="" textlink="">
      <cdr:nvSpPr>
        <cdr:cNvPr id="11" name="Straight Arrow Connector 10"/>
        <cdr:cNvSpPr/>
      </cdr:nvSpPr>
      <cdr:spPr>
        <a:xfrm xmlns:a="http://schemas.openxmlformats.org/drawingml/2006/main" rot="5400000" flipH="1" flipV="1">
          <a:off x="1965784" y="1358533"/>
          <a:ext cx="398921" cy="22243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0.71406</cdr:x>
      <cdr:y>0.54282</cdr:y>
    </cdr:from>
    <cdr:to>
      <cdr:x>0.96949</cdr:x>
      <cdr:y>0.6178</cdr:y>
    </cdr:to>
    <cdr:sp macro="" textlink="">
      <cdr:nvSpPr>
        <cdr:cNvPr id="7" name="TextBox 1"/>
        <cdr:cNvSpPr txBox="1"/>
      </cdr:nvSpPr>
      <cdr:spPr>
        <a:xfrm xmlns:a="http://schemas.openxmlformats.org/drawingml/2006/main">
          <a:off x="4012838" y="2050936"/>
          <a:ext cx="1435462" cy="28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2020 Target (165)</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523875</xdr:colOff>
      <xdr:row>72</xdr:row>
      <xdr:rowOff>47625</xdr:rowOff>
    </xdr:from>
    <xdr:to>
      <xdr:col>1</xdr:col>
      <xdr:colOff>2238375</xdr:colOff>
      <xdr:row>75</xdr:row>
      <xdr:rowOff>66672</xdr:rowOff>
    </xdr:to>
    <xdr:pic>
      <xdr:nvPicPr>
        <xdr:cNvPr id="2056" name="Picture 8"/>
        <xdr:cNvPicPr>
          <a:picLocks noChangeAspect="1" noChangeArrowheads="1"/>
        </xdr:cNvPicPr>
      </xdr:nvPicPr>
      <xdr:blipFill>
        <a:blip xmlns:r="http://schemas.openxmlformats.org/officeDocument/2006/relationships" r:embed="rId1" cstate="print"/>
        <a:srcRect r="60518" b="37500"/>
        <a:stretch>
          <a:fillRect/>
        </a:stretch>
      </xdr:blipFill>
      <xdr:spPr bwMode="auto">
        <a:xfrm>
          <a:off x="523875" y="20812125"/>
          <a:ext cx="2328333" cy="908049"/>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268941</xdr:colOff>
      <xdr:row>4</xdr:row>
      <xdr:rowOff>112059</xdr:rowOff>
    </xdr:from>
    <xdr:to>
      <xdr:col>23</xdr:col>
      <xdr:colOff>600075</xdr:colOff>
      <xdr:row>23</xdr:row>
      <xdr:rowOff>333374</xdr:rowOff>
    </xdr:to>
    <xdr:graphicFrame macro="">
      <xdr:nvGraphicFramePr>
        <xdr:cNvPr id="103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254453</xdr:colOff>
      <xdr:row>34</xdr:row>
      <xdr:rowOff>130629</xdr:rowOff>
    </xdr:from>
    <xdr:to>
      <xdr:col>23</xdr:col>
      <xdr:colOff>200025</xdr:colOff>
      <xdr:row>54</xdr:row>
      <xdr:rowOff>38100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306916</xdr:colOff>
      <xdr:row>60</xdr:row>
      <xdr:rowOff>74084</xdr:rowOff>
    </xdr:from>
    <xdr:to>
      <xdr:col>24</xdr:col>
      <xdr:colOff>190500</xdr:colOff>
      <xdr:row>79</xdr:row>
      <xdr:rowOff>327149</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0.61124</cdr:x>
      <cdr:y>0.10014</cdr:y>
    </cdr:from>
    <cdr:to>
      <cdr:x>0.96643</cdr:x>
      <cdr:y>0.17779</cdr:y>
    </cdr:to>
    <cdr:sp macro="" textlink="">
      <cdr:nvSpPr>
        <cdr:cNvPr id="2" name="TextBox 1"/>
        <cdr:cNvSpPr txBox="1"/>
      </cdr:nvSpPr>
      <cdr:spPr>
        <a:xfrm xmlns:a="http://schemas.openxmlformats.org/drawingml/2006/main">
          <a:off x="3468587" y="365539"/>
          <a:ext cx="2015582" cy="28344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(0.8)</a:t>
          </a:r>
        </a:p>
      </cdr:txBody>
    </cdr:sp>
  </cdr:relSizeAnchor>
  <cdr:relSizeAnchor xmlns:cdr="http://schemas.openxmlformats.org/drawingml/2006/chartDrawing">
    <cdr:from>
      <cdr:x>0.21508</cdr:x>
      <cdr:y>0.56361</cdr:y>
    </cdr:from>
    <cdr:to>
      <cdr:x>0.47127</cdr:x>
      <cdr:y>0.66461</cdr:y>
    </cdr:to>
    <cdr:sp macro="" textlink="">
      <cdr:nvSpPr>
        <cdr:cNvPr id="5" name="TextBox 1"/>
        <cdr:cNvSpPr txBox="1"/>
      </cdr:nvSpPr>
      <cdr:spPr>
        <a:xfrm xmlns:a="http://schemas.openxmlformats.org/drawingml/2006/main">
          <a:off x="1220496" y="2272089"/>
          <a:ext cx="1453790" cy="407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Rate of Road Deaths</a:t>
          </a:r>
        </a:p>
      </cdr:txBody>
    </cdr:sp>
  </cdr:relSizeAnchor>
  <cdr:relSizeAnchor xmlns:cdr="http://schemas.openxmlformats.org/drawingml/2006/chartDrawing">
    <cdr:from>
      <cdr:x>0.37405</cdr:x>
      <cdr:y>0.44273</cdr:y>
    </cdr:from>
    <cdr:to>
      <cdr:x>0.46455</cdr:x>
      <cdr:y>0.57035</cdr:y>
    </cdr:to>
    <cdr:sp macro="" textlink="">
      <cdr:nvSpPr>
        <cdr:cNvPr id="11" name="Straight Arrow Connector 10"/>
        <cdr:cNvSpPr/>
      </cdr:nvSpPr>
      <cdr:spPr>
        <a:xfrm xmlns:a="http://schemas.openxmlformats.org/drawingml/2006/main" rot="5400000" flipH="1" flipV="1">
          <a:off x="2109994" y="1881730"/>
          <a:ext cx="538788" cy="513557"/>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523875</xdr:colOff>
      <xdr:row>15</xdr:row>
      <xdr:rowOff>47625</xdr:rowOff>
    </xdr:from>
    <xdr:to>
      <xdr:col>1</xdr:col>
      <xdr:colOff>2238375</xdr:colOff>
      <xdr:row>18</xdr:row>
      <xdr:rowOff>66675</xdr:rowOff>
    </xdr:to>
    <xdr:pic>
      <xdr:nvPicPr>
        <xdr:cNvPr id="2" name="Picture 8"/>
        <xdr:cNvPicPr>
          <a:picLocks noChangeAspect="1" noChangeArrowheads="1"/>
        </xdr:cNvPicPr>
      </xdr:nvPicPr>
      <xdr:blipFill>
        <a:blip xmlns:r="http://schemas.openxmlformats.org/officeDocument/2006/relationships" r:embed="rId1" cstate="print"/>
        <a:srcRect r="60518" b="37500"/>
        <a:stretch>
          <a:fillRect/>
        </a:stretch>
      </xdr:blipFill>
      <xdr:spPr bwMode="auto">
        <a:xfrm>
          <a:off x="523875" y="19278600"/>
          <a:ext cx="2324100" cy="904875"/>
        </a:xfrm>
        <a:prstGeom prst="rect">
          <a:avLst/>
        </a:prstGeom>
        <a:noFill/>
      </xdr:spPr>
    </xdr:pic>
    <xdr:clientData/>
  </xdr:twoCellAnchor>
</xdr:wsDr>
</file>

<file path=xl/drawings/drawing20.xml><?xml version="1.0" encoding="utf-8"?>
<c:userShapes xmlns:c="http://schemas.openxmlformats.org/drawingml/2006/chart">
  <cdr:relSizeAnchor xmlns:cdr="http://schemas.openxmlformats.org/drawingml/2006/chartDrawing">
    <cdr:from>
      <cdr:x>0.58056</cdr:x>
      <cdr:y>0.0963</cdr:y>
    </cdr:from>
    <cdr:to>
      <cdr:x>0.9695</cdr:x>
      <cdr:y>0.17395</cdr:y>
    </cdr:to>
    <cdr:sp macro="" textlink="">
      <cdr:nvSpPr>
        <cdr:cNvPr id="2" name="TextBox 1"/>
        <cdr:cNvSpPr txBox="1"/>
      </cdr:nvSpPr>
      <cdr:spPr>
        <a:xfrm xmlns:a="http://schemas.openxmlformats.org/drawingml/2006/main">
          <a:off x="3264205" y="357996"/>
          <a:ext cx="2186805" cy="28866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(0.8)</a:t>
          </a:r>
        </a:p>
      </cdr:txBody>
    </cdr:sp>
  </cdr:relSizeAnchor>
  <cdr:relSizeAnchor xmlns:cdr="http://schemas.openxmlformats.org/drawingml/2006/chartDrawing">
    <cdr:from>
      <cdr:x>0.35656</cdr:x>
      <cdr:y>0.58687</cdr:y>
    </cdr:from>
    <cdr:to>
      <cdr:x>0.66321</cdr:x>
      <cdr:y>0.69093</cdr:y>
    </cdr:to>
    <cdr:sp macro="" textlink="">
      <cdr:nvSpPr>
        <cdr:cNvPr id="5" name="TextBox 1"/>
        <cdr:cNvSpPr txBox="1"/>
      </cdr:nvSpPr>
      <cdr:spPr>
        <a:xfrm xmlns:a="http://schemas.openxmlformats.org/drawingml/2006/main">
          <a:off x="2004746" y="2438807"/>
          <a:ext cx="1724131" cy="4324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Rate of Road Deaths</a:t>
          </a:r>
        </a:p>
      </cdr:txBody>
    </cdr:sp>
  </cdr:relSizeAnchor>
  <cdr:relSizeAnchor xmlns:cdr="http://schemas.openxmlformats.org/drawingml/2006/chartDrawing">
    <cdr:from>
      <cdr:x>0.48977</cdr:x>
      <cdr:y>0.4744</cdr:y>
    </cdr:from>
    <cdr:to>
      <cdr:x>0.53412</cdr:x>
      <cdr:y>0.58742</cdr:y>
    </cdr:to>
    <cdr:sp macro="" textlink="">
      <cdr:nvSpPr>
        <cdr:cNvPr id="11" name="Straight Arrow Connector 10"/>
        <cdr:cNvSpPr/>
      </cdr:nvSpPr>
      <cdr:spPr>
        <a:xfrm xmlns:a="http://schemas.openxmlformats.org/drawingml/2006/main" rot="5400000" flipH="1" flipV="1">
          <a:off x="2643589" y="2081595"/>
          <a:ext cx="469668" cy="249357"/>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1.xml><?xml version="1.0" encoding="utf-8"?>
<xdr:wsDr xmlns:xdr="http://schemas.openxmlformats.org/drawingml/2006/spreadsheetDrawing" xmlns:a="http://schemas.openxmlformats.org/drawingml/2006/main">
  <xdr:twoCellAnchor>
    <xdr:from>
      <xdr:col>10</xdr:col>
      <xdr:colOff>209549</xdr:colOff>
      <xdr:row>4</xdr:row>
      <xdr:rowOff>182656</xdr:rowOff>
    </xdr:from>
    <xdr:to>
      <xdr:col>19</xdr:col>
      <xdr:colOff>428624</xdr:colOff>
      <xdr:row>23</xdr:row>
      <xdr:rowOff>380999</xdr:rowOff>
    </xdr:to>
    <xdr:graphicFrame macro="">
      <xdr:nvGraphicFramePr>
        <xdr:cNvPr id="123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257174</xdr:colOff>
      <xdr:row>33</xdr:row>
      <xdr:rowOff>104776</xdr:rowOff>
    </xdr:from>
    <xdr:to>
      <xdr:col>19</xdr:col>
      <xdr:colOff>409575</xdr:colOff>
      <xdr:row>52</xdr:row>
      <xdr:rowOff>104775</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0.64062</cdr:x>
      <cdr:y>0.19847</cdr:y>
    </cdr:from>
    <cdr:to>
      <cdr:x>0.98883</cdr:x>
      <cdr:y>0.28624</cdr:y>
    </cdr:to>
    <cdr:sp macro="" textlink="">
      <cdr:nvSpPr>
        <cdr:cNvPr id="2" name="TextBox 1"/>
        <cdr:cNvSpPr txBox="1"/>
      </cdr:nvSpPr>
      <cdr:spPr>
        <a:xfrm xmlns:a="http://schemas.openxmlformats.org/drawingml/2006/main">
          <a:off x="3655029" y="795543"/>
          <a:ext cx="1986703" cy="35181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(72)</a:t>
          </a:r>
        </a:p>
      </cdr:txBody>
    </cdr:sp>
  </cdr:relSizeAnchor>
  <cdr:relSizeAnchor xmlns:cdr="http://schemas.openxmlformats.org/drawingml/2006/chartDrawing">
    <cdr:from>
      <cdr:x>0.22529</cdr:x>
      <cdr:y>0.43239</cdr:y>
    </cdr:from>
    <cdr:to>
      <cdr:x>0.46578</cdr:x>
      <cdr:y>0.51361</cdr:y>
    </cdr:to>
    <cdr:sp macro="" textlink="">
      <cdr:nvSpPr>
        <cdr:cNvPr id="5" name="TextBox 1"/>
        <cdr:cNvSpPr txBox="1"/>
      </cdr:nvSpPr>
      <cdr:spPr>
        <a:xfrm xmlns:a="http://schemas.openxmlformats.org/drawingml/2006/main">
          <a:off x="1285377" y="1815537"/>
          <a:ext cx="1372109" cy="3410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Rate of Road Deaths</a:t>
          </a:r>
        </a:p>
      </cdr:txBody>
    </cdr:sp>
  </cdr:relSizeAnchor>
  <cdr:relSizeAnchor xmlns:cdr="http://schemas.openxmlformats.org/drawingml/2006/chartDrawing">
    <cdr:from>
      <cdr:x>0.40193</cdr:x>
      <cdr:y>0.32178</cdr:y>
    </cdr:from>
    <cdr:to>
      <cdr:x>0.41795</cdr:x>
      <cdr:y>0.44441</cdr:y>
    </cdr:to>
    <cdr:sp macro="" textlink="">
      <cdr:nvSpPr>
        <cdr:cNvPr id="11" name="Straight Arrow Connector 10"/>
        <cdr:cNvSpPr/>
      </cdr:nvSpPr>
      <cdr:spPr>
        <a:xfrm xmlns:a="http://schemas.openxmlformats.org/drawingml/2006/main" rot="5400000" flipH="1" flipV="1">
          <a:off x="2081438" y="1562841"/>
          <a:ext cx="514904" cy="91402"/>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3.xml><?xml version="1.0" encoding="utf-8"?>
<c:userShapes xmlns:c="http://schemas.openxmlformats.org/drawingml/2006/chart">
  <cdr:relSizeAnchor xmlns:cdr="http://schemas.openxmlformats.org/drawingml/2006/chartDrawing">
    <cdr:from>
      <cdr:x>0.58616</cdr:x>
      <cdr:y>0.17112</cdr:y>
    </cdr:from>
    <cdr:to>
      <cdr:x>0.96115</cdr:x>
      <cdr:y>0.24171</cdr:y>
    </cdr:to>
    <cdr:sp macro="" textlink="">
      <cdr:nvSpPr>
        <cdr:cNvPr id="2" name="TextBox 1"/>
        <cdr:cNvSpPr txBox="1"/>
      </cdr:nvSpPr>
      <cdr:spPr>
        <a:xfrm xmlns:a="http://schemas.openxmlformats.org/drawingml/2006/main">
          <a:off x="3305240" y="617739"/>
          <a:ext cx="2114486" cy="25482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(72)</a:t>
          </a:r>
        </a:p>
      </cdr:txBody>
    </cdr:sp>
  </cdr:relSizeAnchor>
  <cdr:relSizeAnchor xmlns:cdr="http://schemas.openxmlformats.org/drawingml/2006/chartDrawing">
    <cdr:from>
      <cdr:x>0.26785</cdr:x>
      <cdr:y>0.56937</cdr:y>
    </cdr:from>
    <cdr:to>
      <cdr:x>0.55552</cdr:x>
      <cdr:y>0.67313</cdr:y>
    </cdr:to>
    <cdr:sp macro="" textlink="">
      <cdr:nvSpPr>
        <cdr:cNvPr id="5" name="TextBox 1"/>
        <cdr:cNvSpPr txBox="1"/>
      </cdr:nvSpPr>
      <cdr:spPr>
        <a:xfrm xmlns:a="http://schemas.openxmlformats.org/drawingml/2006/main">
          <a:off x="1510357" y="2272326"/>
          <a:ext cx="1622114" cy="4141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Rate of Road Deaths</a:t>
          </a:r>
        </a:p>
      </cdr:txBody>
    </cdr:sp>
  </cdr:relSizeAnchor>
  <cdr:relSizeAnchor xmlns:cdr="http://schemas.openxmlformats.org/drawingml/2006/chartDrawing">
    <cdr:from>
      <cdr:x>0.39824</cdr:x>
      <cdr:y>0.46739</cdr:y>
    </cdr:from>
    <cdr:to>
      <cdr:x>0.43243</cdr:x>
      <cdr:y>0.56851</cdr:y>
    </cdr:to>
    <cdr:sp macro="" textlink="">
      <cdr:nvSpPr>
        <cdr:cNvPr id="11" name="Straight Arrow Connector 10"/>
        <cdr:cNvSpPr/>
      </cdr:nvSpPr>
      <cdr:spPr>
        <a:xfrm xmlns:a="http://schemas.openxmlformats.org/drawingml/2006/main" rot="5400000" flipH="1" flipV="1">
          <a:off x="2140200" y="1970729"/>
          <a:ext cx="403568" cy="19279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4.xml><?xml version="1.0" encoding="utf-8"?>
<xdr:wsDr xmlns:xdr="http://schemas.openxmlformats.org/drawingml/2006/spreadsheetDrawing" xmlns:a="http://schemas.openxmlformats.org/drawingml/2006/main">
  <xdr:twoCellAnchor>
    <xdr:from>
      <xdr:col>12</xdr:col>
      <xdr:colOff>219075</xdr:colOff>
      <xdr:row>5</xdr:row>
      <xdr:rowOff>17930</xdr:rowOff>
    </xdr:from>
    <xdr:to>
      <xdr:col>21</xdr:col>
      <xdr:colOff>409575</xdr:colOff>
      <xdr:row>24</xdr:row>
      <xdr:rowOff>57150</xdr:rowOff>
    </xdr:to>
    <xdr:graphicFrame macro="">
      <xdr:nvGraphicFramePr>
        <xdr:cNvPr id="144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217393</xdr:colOff>
      <xdr:row>34</xdr:row>
      <xdr:rowOff>98050</xdr:rowOff>
    </xdr:from>
    <xdr:to>
      <xdr:col>21</xdr:col>
      <xdr:colOff>352424</xdr:colOff>
      <xdr:row>53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285750</xdr:colOff>
      <xdr:row>60</xdr:row>
      <xdr:rowOff>133350</xdr:rowOff>
    </xdr:from>
    <xdr:to>
      <xdr:col>22</xdr:col>
      <xdr:colOff>76200</xdr:colOff>
      <xdr:row>81</xdr:row>
      <xdr:rowOff>1120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0.62962</cdr:x>
      <cdr:y>0.17473</cdr:y>
    </cdr:from>
    <cdr:to>
      <cdr:x>0.97405</cdr:x>
      <cdr:y>0.26165</cdr:y>
    </cdr:to>
    <cdr:sp macro="" textlink="">
      <cdr:nvSpPr>
        <cdr:cNvPr id="3" name="TextBox 1"/>
        <cdr:cNvSpPr txBox="1"/>
      </cdr:nvSpPr>
      <cdr:spPr>
        <a:xfrm xmlns:a="http://schemas.openxmlformats.org/drawingml/2006/main">
          <a:off x="3574314" y="606015"/>
          <a:ext cx="1955294" cy="30145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(52)</a:t>
          </a:r>
        </a:p>
      </cdr:txBody>
    </cdr:sp>
  </cdr:relSizeAnchor>
  <cdr:relSizeAnchor xmlns:cdr="http://schemas.openxmlformats.org/drawingml/2006/chartDrawing">
    <cdr:from>
      <cdr:x>0.35509</cdr:x>
      <cdr:y>0.39142</cdr:y>
    </cdr:from>
    <cdr:to>
      <cdr:x>0.63087</cdr:x>
      <cdr:y>0.48064</cdr:y>
    </cdr:to>
    <cdr:sp macro="" textlink="">
      <cdr:nvSpPr>
        <cdr:cNvPr id="4" name="TextBox 1"/>
        <cdr:cNvSpPr txBox="1"/>
      </cdr:nvSpPr>
      <cdr:spPr>
        <a:xfrm xmlns:a="http://schemas.openxmlformats.org/drawingml/2006/main">
          <a:off x="2015791" y="1432106"/>
          <a:ext cx="1565609" cy="3264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Calibri"/>
              <a:ea typeface="+mn-ea"/>
              <a:cs typeface="+mn-cs"/>
            </a:rPr>
            <a:t>Rate</a:t>
          </a:r>
          <a:r>
            <a:rPr lang="en-GB" sz="1100" b="1" baseline="0">
              <a:latin typeface="Calibri"/>
              <a:ea typeface="+mn-ea"/>
              <a:cs typeface="+mn-cs"/>
            </a:rPr>
            <a:t> of Pedestrian KSIs</a:t>
          </a:r>
          <a:endParaRPr lang="en-GB" sz="1100" b="1">
            <a:latin typeface="Calibri"/>
            <a:ea typeface="+mn-ea"/>
            <a:cs typeface="+mn-cs"/>
          </a:endParaRPr>
        </a:p>
      </cdr:txBody>
    </cdr:sp>
  </cdr:relSizeAnchor>
  <cdr:relSizeAnchor xmlns:cdr="http://schemas.openxmlformats.org/drawingml/2006/chartDrawing">
    <cdr:from>
      <cdr:x>0.44295</cdr:x>
      <cdr:y>0.32043</cdr:y>
    </cdr:from>
    <cdr:to>
      <cdr:x>0.4853</cdr:x>
      <cdr:y>0.39858</cdr:y>
    </cdr:to>
    <cdr:sp macro="" textlink="">
      <cdr:nvSpPr>
        <cdr:cNvPr id="6" name="Straight Arrow Connector 10"/>
        <cdr:cNvSpPr/>
      </cdr:nvSpPr>
      <cdr:spPr>
        <a:xfrm xmlns:a="http://schemas.openxmlformats.org/drawingml/2006/main" rot="5400000" flipH="1" flipV="1">
          <a:off x="2476962" y="1332085"/>
          <a:ext cx="315704" cy="240417"/>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6.xml><?xml version="1.0" encoding="utf-8"?>
<c:userShapes xmlns:c="http://schemas.openxmlformats.org/drawingml/2006/chart">
  <cdr:relSizeAnchor xmlns:cdr="http://schemas.openxmlformats.org/drawingml/2006/chartDrawing">
    <cdr:from>
      <cdr:x>0.62726</cdr:x>
      <cdr:y>0.1402</cdr:y>
    </cdr:from>
    <cdr:to>
      <cdr:x>0.9656</cdr:x>
      <cdr:y>0.22712</cdr:y>
    </cdr:to>
    <cdr:sp macro="" textlink="">
      <cdr:nvSpPr>
        <cdr:cNvPr id="3" name="TextBox 1"/>
        <cdr:cNvSpPr txBox="1"/>
      </cdr:nvSpPr>
      <cdr:spPr>
        <a:xfrm xmlns:a="http://schemas.openxmlformats.org/drawingml/2006/main">
          <a:off x="3526100" y="508409"/>
          <a:ext cx="1901955" cy="31519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(52)</a:t>
          </a:r>
        </a:p>
      </cdr:txBody>
    </cdr:sp>
  </cdr:relSizeAnchor>
  <cdr:relSizeAnchor xmlns:cdr="http://schemas.openxmlformats.org/drawingml/2006/chartDrawing">
    <cdr:from>
      <cdr:x>0.40802</cdr:x>
      <cdr:y>0.41406</cdr:y>
    </cdr:from>
    <cdr:to>
      <cdr:x>0.81937</cdr:x>
      <cdr:y>0.50328</cdr:y>
    </cdr:to>
    <cdr:sp macro="" textlink="">
      <cdr:nvSpPr>
        <cdr:cNvPr id="4" name="TextBox 1"/>
        <cdr:cNvSpPr txBox="1"/>
      </cdr:nvSpPr>
      <cdr:spPr>
        <a:xfrm xmlns:a="http://schemas.openxmlformats.org/drawingml/2006/main">
          <a:off x="2293647" y="1627686"/>
          <a:ext cx="2312375" cy="350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Calibri"/>
              <a:ea typeface="+mn-ea"/>
              <a:cs typeface="+mn-cs"/>
            </a:rPr>
            <a:t>Rate</a:t>
          </a:r>
          <a:r>
            <a:rPr lang="en-GB" sz="1100" b="1" baseline="0">
              <a:latin typeface="Calibri"/>
              <a:ea typeface="+mn-ea"/>
              <a:cs typeface="+mn-cs"/>
            </a:rPr>
            <a:t> of Pedestrian KSIs</a:t>
          </a:r>
          <a:endParaRPr lang="en-GB" sz="1100" b="1">
            <a:latin typeface="Calibri"/>
            <a:ea typeface="+mn-ea"/>
            <a:cs typeface="+mn-cs"/>
          </a:endParaRPr>
        </a:p>
      </cdr:txBody>
    </cdr:sp>
  </cdr:relSizeAnchor>
  <cdr:relSizeAnchor xmlns:cdr="http://schemas.openxmlformats.org/drawingml/2006/chartDrawing">
    <cdr:from>
      <cdr:x>0.53826</cdr:x>
      <cdr:y>0.34273</cdr:y>
    </cdr:from>
    <cdr:to>
      <cdr:x>0.59165</cdr:x>
      <cdr:y>0.42374</cdr:y>
    </cdr:to>
    <cdr:sp macro="" textlink="">
      <cdr:nvSpPr>
        <cdr:cNvPr id="6" name="Straight Arrow Connector 10"/>
        <cdr:cNvSpPr/>
      </cdr:nvSpPr>
      <cdr:spPr>
        <a:xfrm xmlns:a="http://schemas.openxmlformats.org/drawingml/2006/main" rot="5400000" flipH="1" flipV="1">
          <a:off x="3008935" y="1429432"/>
          <a:ext cx="333884" cy="300129"/>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27.xml><?xml version="1.0" encoding="utf-8"?>
<xdr:wsDr xmlns:xdr="http://schemas.openxmlformats.org/drawingml/2006/spreadsheetDrawing" xmlns:a="http://schemas.openxmlformats.org/drawingml/2006/main">
  <xdr:twoCellAnchor>
    <xdr:from>
      <xdr:col>12</xdr:col>
      <xdr:colOff>457199</xdr:colOff>
      <xdr:row>4</xdr:row>
      <xdr:rowOff>113739</xdr:rowOff>
    </xdr:from>
    <xdr:to>
      <xdr:col>22</xdr:col>
      <xdr:colOff>66675</xdr:colOff>
      <xdr:row>24</xdr:row>
      <xdr:rowOff>76200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276224</xdr:colOff>
      <xdr:row>34</xdr:row>
      <xdr:rowOff>123827</xdr:rowOff>
    </xdr:from>
    <xdr:to>
      <xdr:col>22</xdr:col>
      <xdr:colOff>380999</xdr:colOff>
      <xdr:row>54</xdr:row>
      <xdr:rowOff>133351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142875</xdr:colOff>
      <xdr:row>60</xdr:row>
      <xdr:rowOff>85725</xdr:rowOff>
    </xdr:from>
    <xdr:to>
      <xdr:col>21</xdr:col>
      <xdr:colOff>361951</xdr:colOff>
      <xdr:row>80</xdr:row>
      <xdr:rowOff>172011</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142875</xdr:colOff>
      <xdr:row>89</xdr:row>
      <xdr:rowOff>85725</xdr:rowOff>
    </xdr:from>
    <xdr:to>
      <xdr:col>21</xdr:col>
      <xdr:colOff>361951</xdr:colOff>
      <xdr:row>109</xdr:row>
      <xdr:rowOff>38100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0.62194</cdr:x>
      <cdr:y>0.46032</cdr:y>
    </cdr:from>
    <cdr:to>
      <cdr:x>0.95128</cdr:x>
      <cdr:y>0.54346</cdr:y>
    </cdr:to>
    <cdr:sp macro="" textlink="">
      <cdr:nvSpPr>
        <cdr:cNvPr id="2" name="TextBox 1"/>
        <cdr:cNvSpPr txBox="1"/>
      </cdr:nvSpPr>
      <cdr:spPr>
        <a:xfrm xmlns:a="http://schemas.openxmlformats.org/drawingml/2006/main" flipH="1">
          <a:off x="3548473" y="1701471"/>
          <a:ext cx="1879042" cy="30730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(60)</a:t>
          </a:r>
        </a:p>
      </cdr:txBody>
    </cdr:sp>
  </cdr:relSizeAnchor>
  <cdr:relSizeAnchor xmlns:cdr="http://schemas.openxmlformats.org/drawingml/2006/chartDrawing">
    <cdr:from>
      <cdr:x>0.19544</cdr:x>
      <cdr:y>0.10621</cdr:y>
    </cdr:from>
    <cdr:to>
      <cdr:x>0.55735</cdr:x>
      <cdr:y>0.19752</cdr:y>
    </cdr:to>
    <cdr:sp macro="" textlink="">
      <cdr:nvSpPr>
        <cdr:cNvPr id="5" name="TextBox 1"/>
        <cdr:cNvSpPr txBox="1"/>
      </cdr:nvSpPr>
      <cdr:spPr>
        <a:xfrm xmlns:a="http://schemas.openxmlformats.org/drawingml/2006/main">
          <a:off x="1115056" y="453276"/>
          <a:ext cx="2064869" cy="3896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Rate</a:t>
          </a:r>
          <a:r>
            <a:rPr lang="en-GB" sz="1100" b="1" baseline="0">
              <a:latin typeface="+mn-lt"/>
              <a:cs typeface="Arial" pitchFamily="34" charset="0"/>
            </a:rPr>
            <a:t> of Pedal Cyclist KSIs</a:t>
          </a:r>
          <a:endParaRPr lang="en-GB" sz="1100" b="1">
            <a:latin typeface="+mn-lt"/>
            <a:cs typeface="Arial" pitchFamily="34" charset="0"/>
          </a:endParaRPr>
        </a:p>
      </cdr:txBody>
    </cdr:sp>
  </cdr:relSizeAnchor>
  <cdr:relSizeAnchor xmlns:cdr="http://schemas.openxmlformats.org/drawingml/2006/chartDrawing">
    <cdr:from>
      <cdr:x>0.39399</cdr:x>
      <cdr:y>0.15542</cdr:y>
    </cdr:from>
    <cdr:to>
      <cdr:x>0.45075</cdr:x>
      <cdr:y>0.23789</cdr:y>
    </cdr:to>
    <cdr:sp macro="" textlink="">
      <cdr:nvSpPr>
        <cdr:cNvPr id="11" name="Straight Arrow Connector 10"/>
        <cdr:cNvSpPr/>
      </cdr:nvSpPr>
      <cdr:spPr>
        <a:xfrm xmlns:a="http://schemas.openxmlformats.org/drawingml/2006/main" rot="5400000" flipV="1">
          <a:off x="2233858" y="677367"/>
          <a:ext cx="351962" cy="323843"/>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0.81636</cdr:x>
      <cdr:y>0.35955</cdr:y>
    </cdr:from>
    <cdr:to>
      <cdr:x>0.83139</cdr:x>
      <cdr:y>0.48066</cdr:y>
    </cdr:to>
    <cdr:sp macro="" textlink="">
      <cdr:nvSpPr>
        <cdr:cNvPr id="6" name="Straight Arrow Connector 5"/>
        <cdr:cNvSpPr/>
      </cdr:nvSpPr>
      <cdr:spPr>
        <a:xfrm xmlns:a="http://schemas.openxmlformats.org/drawingml/2006/main" rot="5400000" flipH="1">
          <a:off x="4442180" y="1750020"/>
          <a:ext cx="516869" cy="85753"/>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29.xml><?xml version="1.0" encoding="utf-8"?>
<c:userShapes xmlns:c="http://schemas.openxmlformats.org/drawingml/2006/chart">
  <cdr:relSizeAnchor xmlns:cdr="http://schemas.openxmlformats.org/drawingml/2006/chartDrawing">
    <cdr:from>
      <cdr:x>0.60219</cdr:x>
      <cdr:y>0.37693</cdr:y>
    </cdr:from>
    <cdr:to>
      <cdr:x>0.94378</cdr:x>
      <cdr:y>0.47108</cdr:y>
    </cdr:to>
    <cdr:sp macro="" textlink="">
      <cdr:nvSpPr>
        <cdr:cNvPr id="2" name="TextBox 1"/>
        <cdr:cNvSpPr txBox="1"/>
      </cdr:nvSpPr>
      <cdr:spPr>
        <a:xfrm xmlns:a="http://schemas.openxmlformats.org/drawingml/2006/main">
          <a:off x="3366949" y="1633554"/>
          <a:ext cx="1909890" cy="40803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(60)</a:t>
          </a:r>
        </a:p>
      </cdr:txBody>
    </cdr:sp>
  </cdr:relSizeAnchor>
  <cdr:relSizeAnchor xmlns:cdr="http://schemas.openxmlformats.org/drawingml/2006/chartDrawing">
    <cdr:from>
      <cdr:x>0.26829</cdr:x>
      <cdr:y>0.1233</cdr:y>
    </cdr:from>
    <cdr:to>
      <cdr:x>0.60266</cdr:x>
      <cdr:y>0.1918</cdr:y>
    </cdr:to>
    <cdr:sp macro="" textlink="">
      <cdr:nvSpPr>
        <cdr:cNvPr id="5" name="TextBox 1"/>
        <cdr:cNvSpPr txBox="1"/>
      </cdr:nvSpPr>
      <cdr:spPr>
        <a:xfrm xmlns:a="http://schemas.openxmlformats.org/drawingml/2006/main">
          <a:off x="1415746" y="416939"/>
          <a:ext cx="1764421" cy="2316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Rate of Pedal</a:t>
          </a:r>
          <a:r>
            <a:rPr lang="en-GB" sz="1100" b="1" baseline="0">
              <a:latin typeface="+mn-lt"/>
              <a:cs typeface="Arial" pitchFamily="34" charset="0"/>
            </a:rPr>
            <a:t> C</a:t>
          </a:r>
          <a:r>
            <a:rPr lang="en-GB" sz="1100" b="1">
              <a:latin typeface="+mn-lt"/>
              <a:cs typeface="Arial" pitchFamily="34" charset="0"/>
            </a:rPr>
            <a:t>yclist</a:t>
          </a:r>
          <a:r>
            <a:rPr lang="en-GB" sz="1100" b="1" baseline="0">
              <a:latin typeface="+mn-lt"/>
              <a:cs typeface="Arial" pitchFamily="34" charset="0"/>
            </a:rPr>
            <a:t> KSIs</a:t>
          </a:r>
          <a:endParaRPr lang="en-GB" sz="1100" b="1">
            <a:latin typeface="+mn-lt"/>
            <a:cs typeface="Arial" pitchFamily="34" charset="0"/>
          </a:endParaRPr>
        </a:p>
      </cdr:txBody>
    </cdr:sp>
  </cdr:relSizeAnchor>
  <cdr:relSizeAnchor xmlns:cdr="http://schemas.openxmlformats.org/drawingml/2006/chartDrawing">
    <cdr:from>
      <cdr:x>0.39012</cdr:x>
      <cdr:y>0.1924</cdr:y>
    </cdr:from>
    <cdr:to>
      <cdr:x>0.43952</cdr:x>
      <cdr:y>0.31264</cdr:y>
    </cdr:to>
    <cdr:sp macro="" textlink="">
      <cdr:nvSpPr>
        <cdr:cNvPr id="11" name="Straight Arrow Connector 10"/>
        <cdr:cNvSpPr/>
      </cdr:nvSpPr>
      <cdr:spPr>
        <a:xfrm xmlns:a="http://schemas.openxmlformats.org/drawingml/2006/main" rot="5400000" flipV="1">
          <a:off x="2070232" y="908181"/>
          <a:ext cx="498213" cy="276222"/>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xml><?xml version="1.0" encoding="utf-8"?>
<xdr:wsDr xmlns:xdr="http://schemas.openxmlformats.org/drawingml/2006/spreadsheetDrawing" xmlns:a="http://schemas.openxmlformats.org/drawingml/2006/main">
  <xdr:twoCellAnchor>
    <xdr:from>
      <xdr:col>10</xdr:col>
      <xdr:colOff>295275</xdr:colOff>
      <xdr:row>33</xdr:row>
      <xdr:rowOff>154132</xdr:rowOff>
    </xdr:from>
    <xdr:to>
      <xdr:col>19</xdr:col>
      <xdr:colOff>419100</xdr:colOff>
      <xdr:row>53</xdr:row>
      <xdr:rowOff>9525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257175</xdr:colOff>
      <xdr:row>4</xdr:row>
      <xdr:rowOff>77932</xdr:rowOff>
    </xdr:from>
    <xdr:to>
      <xdr:col>21</xdr:col>
      <xdr:colOff>428625</xdr:colOff>
      <xdr:row>25</xdr:row>
      <xdr:rowOff>0</xdr:rowOff>
    </xdr:to>
    <xdr:graphicFrame macro="">
      <xdr:nvGraphicFramePr>
        <xdr:cNvPr id="21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276225</xdr:colOff>
      <xdr:row>4</xdr:row>
      <xdr:rowOff>180976</xdr:rowOff>
    </xdr:from>
    <xdr:to>
      <xdr:col>21</xdr:col>
      <xdr:colOff>542925</xdr:colOff>
      <xdr:row>24</xdr:row>
      <xdr:rowOff>95250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295275</xdr:colOff>
      <xdr:row>34</xdr:row>
      <xdr:rowOff>58270</xdr:rowOff>
    </xdr:from>
    <xdr:to>
      <xdr:col>21</xdr:col>
      <xdr:colOff>428624</xdr:colOff>
      <xdr:row>54</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431481</xdr:colOff>
      <xdr:row>13</xdr:row>
      <xdr:rowOff>171450</xdr:rowOff>
    </xdr:from>
    <xdr:to>
      <xdr:col>18</xdr:col>
      <xdr:colOff>600075</xdr:colOff>
      <xdr:row>16</xdr:row>
      <xdr:rowOff>47624</xdr:rowOff>
    </xdr:to>
    <xdr:sp macro="" textlink="">
      <xdr:nvSpPr>
        <xdr:cNvPr id="4" name="Straight Arrow Connector 3"/>
        <xdr:cNvSpPr/>
      </xdr:nvSpPr>
      <xdr:spPr>
        <a:xfrm rot="5400000" flipH="1" flipV="1">
          <a:off x="10921841" y="3082765"/>
          <a:ext cx="447674" cy="168594"/>
        </a:xfrm>
        <a:prstGeom prst="straightConnector1">
          <a:avLst/>
        </a:prstGeom>
        <a:ln>
          <a:solidFill>
            <a:srgbClr val="000000"/>
          </a:solidFill>
          <a:tailEnd type="arrow"/>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GB"/>
        </a:p>
      </xdr:txBody>
    </xdr:sp>
    <xdr:clientData/>
  </xdr:twoCellAnchor>
  <xdr:twoCellAnchor>
    <xdr:from>
      <xdr:col>12</xdr:col>
      <xdr:colOff>466725</xdr:colOff>
      <xdr:row>60</xdr:row>
      <xdr:rowOff>161925</xdr:rowOff>
    </xdr:from>
    <xdr:to>
      <xdr:col>21</xdr:col>
      <xdr:colOff>561975</xdr:colOff>
      <xdr:row>81</xdr:row>
      <xdr:rowOff>38099</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466725</xdr:colOff>
      <xdr:row>90</xdr:row>
      <xdr:rowOff>161925</xdr:rowOff>
    </xdr:from>
    <xdr:to>
      <xdr:col>21</xdr:col>
      <xdr:colOff>561975</xdr:colOff>
      <xdr:row>111</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0.42547</cdr:x>
      <cdr:y>0.58345</cdr:y>
    </cdr:from>
    <cdr:to>
      <cdr:x>0.81348</cdr:x>
      <cdr:y>0.67666</cdr:y>
    </cdr:to>
    <cdr:sp macro="" textlink="">
      <cdr:nvSpPr>
        <cdr:cNvPr id="2" name="TextBox 1"/>
        <cdr:cNvSpPr txBox="1"/>
      </cdr:nvSpPr>
      <cdr:spPr>
        <a:xfrm xmlns:a="http://schemas.openxmlformats.org/drawingml/2006/main">
          <a:off x="2447753" y="2467482"/>
          <a:ext cx="2232261" cy="39419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(257)</a:t>
          </a:r>
        </a:p>
      </cdr:txBody>
    </cdr:sp>
  </cdr:relSizeAnchor>
  <cdr:relSizeAnchor xmlns:cdr="http://schemas.openxmlformats.org/drawingml/2006/chartDrawing">
    <cdr:from>
      <cdr:x>0.14309</cdr:x>
      <cdr:y>0.18247</cdr:y>
    </cdr:from>
    <cdr:to>
      <cdr:x>0.47747</cdr:x>
      <cdr:y>0.25097</cdr:y>
    </cdr:to>
    <cdr:sp macro="" textlink="">
      <cdr:nvSpPr>
        <cdr:cNvPr id="5" name="TextBox 1"/>
        <cdr:cNvSpPr txBox="1"/>
      </cdr:nvSpPr>
      <cdr:spPr>
        <a:xfrm xmlns:a="http://schemas.openxmlformats.org/drawingml/2006/main">
          <a:off x="823236" y="736933"/>
          <a:ext cx="1923722" cy="2766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Rate of Motorcyclist</a:t>
          </a:r>
          <a:r>
            <a:rPr lang="en-GB" sz="1100" b="1" baseline="0">
              <a:latin typeface="+mn-lt"/>
              <a:cs typeface="Arial" pitchFamily="34" charset="0"/>
            </a:rPr>
            <a:t> KSIs</a:t>
          </a:r>
          <a:endParaRPr lang="en-GB" sz="1100" b="1">
            <a:latin typeface="+mn-lt"/>
            <a:cs typeface="Arial" pitchFamily="34" charset="0"/>
          </a:endParaRPr>
        </a:p>
      </cdr:txBody>
    </cdr:sp>
  </cdr:relSizeAnchor>
  <cdr:relSizeAnchor xmlns:cdr="http://schemas.openxmlformats.org/drawingml/2006/chartDrawing">
    <cdr:from>
      <cdr:x>0.27144</cdr:x>
      <cdr:y>0.25268</cdr:y>
    </cdr:from>
    <cdr:to>
      <cdr:x>0.33629</cdr:x>
      <cdr:y>0.36466</cdr:y>
    </cdr:to>
    <cdr:sp macro="" textlink="">
      <cdr:nvSpPr>
        <cdr:cNvPr id="11" name="Straight Arrow Connector 10"/>
        <cdr:cNvSpPr/>
      </cdr:nvSpPr>
      <cdr:spPr>
        <a:xfrm xmlns:a="http://schemas.openxmlformats.org/drawingml/2006/main" rot="5400000" flipV="1">
          <a:off x="1511375" y="1118856"/>
          <a:ext cx="473574" cy="373088"/>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2.xml><?xml version="1.0" encoding="utf-8"?>
<c:userShapes xmlns:c="http://schemas.openxmlformats.org/drawingml/2006/chart">
  <cdr:relSizeAnchor xmlns:cdr="http://schemas.openxmlformats.org/drawingml/2006/chartDrawing">
    <cdr:from>
      <cdr:x>0.44435</cdr:x>
      <cdr:y>0.51732</cdr:y>
    </cdr:from>
    <cdr:to>
      <cdr:x>0.83987</cdr:x>
      <cdr:y>0.61953</cdr:y>
    </cdr:to>
    <cdr:sp macro="" textlink="">
      <cdr:nvSpPr>
        <cdr:cNvPr id="2" name="TextBox 1"/>
        <cdr:cNvSpPr txBox="1"/>
      </cdr:nvSpPr>
      <cdr:spPr>
        <a:xfrm xmlns:a="http://schemas.openxmlformats.org/drawingml/2006/main">
          <a:off x="2497121" y="2231559"/>
          <a:ext cx="2222723" cy="44090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(257)</a:t>
          </a:r>
        </a:p>
      </cdr:txBody>
    </cdr:sp>
  </cdr:relSizeAnchor>
  <cdr:relSizeAnchor xmlns:cdr="http://schemas.openxmlformats.org/drawingml/2006/chartDrawing">
    <cdr:from>
      <cdr:x>0.29463</cdr:x>
      <cdr:y>0.16101</cdr:y>
    </cdr:from>
    <cdr:to>
      <cdr:x>0.629</cdr:x>
      <cdr:y>0.22951</cdr:y>
    </cdr:to>
    <cdr:sp macro="" textlink="">
      <cdr:nvSpPr>
        <cdr:cNvPr id="5" name="TextBox 1"/>
        <cdr:cNvSpPr txBox="1"/>
      </cdr:nvSpPr>
      <cdr:spPr>
        <a:xfrm xmlns:a="http://schemas.openxmlformats.org/drawingml/2006/main">
          <a:off x="1655726" y="617869"/>
          <a:ext cx="1879075" cy="2628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Rate of Motorcyclist</a:t>
          </a:r>
          <a:r>
            <a:rPr lang="en-GB" sz="1100" b="1" baseline="0">
              <a:latin typeface="+mn-lt"/>
              <a:cs typeface="Arial" pitchFamily="34" charset="0"/>
            </a:rPr>
            <a:t> KSIs</a:t>
          </a:r>
          <a:endParaRPr lang="en-GB" sz="1100" b="1">
            <a:latin typeface="+mn-lt"/>
            <a:cs typeface="Arial" pitchFamily="34" charset="0"/>
          </a:endParaRPr>
        </a:p>
      </cdr:txBody>
    </cdr:sp>
  </cdr:relSizeAnchor>
  <cdr:relSizeAnchor xmlns:cdr="http://schemas.openxmlformats.org/drawingml/2006/chartDrawing">
    <cdr:from>
      <cdr:x>0.5339</cdr:x>
      <cdr:y>0.21813</cdr:y>
    </cdr:from>
    <cdr:to>
      <cdr:x>0.5661</cdr:x>
      <cdr:y>0.34855</cdr:y>
    </cdr:to>
    <cdr:sp macro="" textlink="">
      <cdr:nvSpPr>
        <cdr:cNvPr id="11" name="Straight Arrow Connector 10"/>
        <cdr:cNvSpPr/>
      </cdr:nvSpPr>
      <cdr:spPr>
        <a:xfrm xmlns:a="http://schemas.openxmlformats.org/drawingml/2006/main" rot="5400000" flipV="1">
          <a:off x="2821987" y="1077792"/>
          <a:ext cx="537760" cy="180966"/>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3.xml><?xml version="1.0" encoding="utf-8"?>
<xdr:wsDr xmlns:xdr="http://schemas.openxmlformats.org/drawingml/2006/spreadsheetDrawing" xmlns:a="http://schemas.openxmlformats.org/drawingml/2006/main">
  <xdr:twoCellAnchor>
    <xdr:from>
      <xdr:col>13</xdr:col>
      <xdr:colOff>238125</xdr:colOff>
      <xdr:row>4</xdr:row>
      <xdr:rowOff>142876</xdr:rowOff>
    </xdr:from>
    <xdr:to>
      <xdr:col>22</xdr:col>
      <xdr:colOff>390525</xdr:colOff>
      <xdr:row>24</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228599</xdr:colOff>
      <xdr:row>35</xdr:row>
      <xdr:rowOff>133350</xdr:rowOff>
    </xdr:from>
    <xdr:to>
      <xdr:col>22</xdr:col>
      <xdr:colOff>438150</xdr:colOff>
      <xdr:row>54</xdr:row>
      <xdr:rowOff>104775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209550</xdr:colOff>
      <xdr:row>62</xdr:row>
      <xdr:rowOff>66675</xdr:rowOff>
    </xdr:from>
    <xdr:to>
      <xdr:col>22</xdr:col>
      <xdr:colOff>361950</xdr:colOff>
      <xdr:row>81</xdr:row>
      <xdr:rowOff>257174</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0.6723</cdr:x>
      <cdr:y>0.10616</cdr:y>
    </cdr:from>
    <cdr:to>
      <cdr:x>0.94948</cdr:x>
      <cdr:y>0.17248</cdr:y>
    </cdr:to>
    <cdr:sp macro="" textlink="">
      <cdr:nvSpPr>
        <cdr:cNvPr id="2" name="TextBox 1"/>
        <cdr:cNvSpPr txBox="1"/>
      </cdr:nvSpPr>
      <cdr:spPr>
        <a:xfrm xmlns:a="http://schemas.openxmlformats.org/drawingml/2006/main">
          <a:off x="3790955" y="402449"/>
          <a:ext cx="1562962" cy="25141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a:t>
          </a:r>
          <a:r>
            <a:rPr lang="en-GB" sz="1100" b="1" baseline="0">
              <a:latin typeface="+mn-lt"/>
              <a:cs typeface="Arial" pitchFamily="34" charset="0"/>
            </a:rPr>
            <a:t> (6)</a:t>
          </a:r>
          <a:endParaRPr lang="en-GB" sz="1100" b="1">
            <a:latin typeface="+mn-lt"/>
            <a:cs typeface="Arial" pitchFamily="34" charset="0"/>
          </a:endParaRPr>
        </a:p>
      </cdr:txBody>
    </cdr:sp>
  </cdr:relSizeAnchor>
  <cdr:relSizeAnchor xmlns:cdr="http://schemas.openxmlformats.org/drawingml/2006/chartDrawing">
    <cdr:from>
      <cdr:x>0.35732</cdr:x>
      <cdr:y>0.47025</cdr:y>
    </cdr:from>
    <cdr:to>
      <cdr:x>0.63345</cdr:x>
      <cdr:y>0.63492</cdr:y>
    </cdr:to>
    <cdr:sp macro="" textlink="">
      <cdr:nvSpPr>
        <cdr:cNvPr id="5" name="TextBox 1"/>
        <cdr:cNvSpPr txBox="1"/>
      </cdr:nvSpPr>
      <cdr:spPr>
        <a:xfrm xmlns:a="http://schemas.openxmlformats.org/drawingml/2006/main">
          <a:off x="2014858" y="1693113"/>
          <a:ext cx="1557041" cy="5928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Rate</a:t>
          </a:r>
          <a:r>
            <a:rPr lang="en-GB" sz="1100" b="1" baseline="0">
              <a:latin typeface="+mn-lt"/>
              <a:cs typeface="Arial" pitchFamily="34" charset="0"/>
            </a:rPr>
            <a:t> of Car Users KSIs </a:t>
          </a:r>
          <a:endParaRPr lang="en-GB" sz="1100" b="1">
            <a:latin typeface="+mn-lt"/>
            <a:cs typeface="Arial" pitchFamily="34" charset="0"/>
          </a:endParaRPr>
        </a:p>
      </cdr:txBody>
    </cdr:sp>
  </cdr:relSizeAnchor>
  <cdr:relSizeAnchor xmlns:cdr="http://schemas.openxmlformats.org/drawingml/2006/chartDrawing">
    <cdr:from>
      <cdr:x>0.47188</cdr:x>
      <cdr:y>0.41968</cdr:y>
    </cdr:from>
    <cdr:to>
      <cdr:x>0.51259</cdr:x>
      <cdr:y>0.48463</cdr:y>
    </cdr:to>
    <cdr:sp macro="" textlink="">
      <cdr:nvSpPr>
        <cdr:cNvPr id="11" name="Straight Arrow Connector 10"/>
        <cdr:cNvSpPr/>
      </cdr:nvSpPr>
      <cdr:spPr>
        <a:xfrm xmlns:a="http://schemas.openxmlformats.org/drawingml/2006/main" rot="5400000" flipH="1" flipV="1">
          <a:off x="2646310" y="1685445"/>
          <a:ext cx="258595" cy="229556"/>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5.xml><?xml version="1.0" encoding="utf-8"?>
<c:userShapes xmlns:c="http://schemas.openxmlformats.org/drawingml/2006/chart">
  <cdr:relSizeAnchor xmlns:cdr="http://schemas.openxmlformats.org/drawingml/2006/chartDrawing">
    <cdr:from>
      <cdr:x>0.61481</cdr:x>
      <cdr:y>0.10303</cdr:y>
    </cdr:from>
    <cdr:to>
      <cdr:x>0.96575</cdr:x>
      <cdr:y>0.17505</cdr:y>
    </cdr:to>
    <cdr:sp macro="" textlink="">
      <cdr:nvSpPr>
        <cdr:cNvPr id="2" name="TextBox 1"/>
        <cdr:cNvSpPr txBox="1"/>
      </cdr:nvSpPr>
      <cdr:spPr>
        <a:xfrm xmlns:a="http://schemas.openxmlformats.org/drawingml/2006/main">
          <a:off x="3501935" y="390594"/>
          <a:ext cx="1998937" cy="27302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(6)</a:t>
          </a:r>
        </a:p>
      </cdr:txBody>
    </cdr:sp>
  </cdr:relSizeAnchor>
  <cdr:relSizeAnchor xmlns:cdr="http://schemas.openxmlformats.org/drawingml/2006/chartDrawing">
    <cdr:from>
      <cdr:x>0.31205</cdr:x>
      <cdr:y>0.48284</cdr:y>
    </cdr:from>
    <cdr:to>
      <cdr:x>0.61959</cdr:x>
      <cdr:y>0.5392</cdr:y>
    </cdr:to>
    <cdr:sp macro="" textlink="">
      <cdr:nvSpPr>
        <cdr:cNvPr id="5" name="TextBox 1"/>
        <cdr:cNvSpPr txBox="1"/>
      </cdr:nvSpPr>
      <cdr:spPr>
        <a:xfrm xmlns:a="http://schemas.openxmlformats.org/drawingml/2006/main">
          <a:off x="1777426" y="1743033"/>
          <a:ext cx="1751733" cy="2034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Rate</a:t>
          </a:r>
          <a:r>
            <a:rPr lang="en-GB" sz="1100" b="1" baseline="0">
              <a:latin typeface="+mn-lt"/>
              <a:cs typeface="Arial" pitchFamily="34" charset="0"/>
            </a:rPr>
            <a:t> of Car Users KSIs</a:t>
          </a:r>
          <a:endParaRPr lang="en-GB" sz="1100" b="1">
            <a:latin typeface="+mn-lt"/>
            <a:cs typeface="Arial" pitchFamily="34" charset="0"/>
          </a:endParaRPr>
        </a:p>
      </cdr:txBody>
    </cdr:sp>
  </cdr:relSizeAnchor>
  <cdr:relSizeAnchor xmlns:cdr="http://schemas.openxmlformats.org/drawingml/2006/chartDrawing">
    <cdr:from>
      <cdr:x>0.41703</cdr:x>
      <cdr:y>0.36148</cdr:y>
    </cdr:from>
    <cdr:to>
      <cdr:x>0.46489</cdr:x>
      <cdr:y>0.49943</cdr:y>
    </cdr:to>
    <cdr:sp macro="" textlink="">
      <cdr:nvSpPr>
        <cdr:cNvPr id="11" name="Straight Arrow Connector 10"/>
        <cdr:cNvSpPr/>
      </cdr:nvSpPr>
      <cdr:spPr>
        <a:xfrm xmlns:a="http://schemas.openxmlformats.org/drawingml/2006/main" rot="5400000" flipH="1" flipV="1">
          <a:off x="2250185" y="1495530"/>
          <a:ext cx="522961" cy="272608"/>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6.xml><?xml version="1.0" encoding="utf-8"?>
<xdr:wsDr xmlns:xdr="http://schemas.openxmlformats.org/drawingml/2006/spreadsheetDrawing" xmlns:a="http://schemas.openxmlformats.org/drawingml/2006/main">
  <xdr:twoCellAnchor>
    <xdr:from>
      <xdr:col>13</xdr:col>
      <xdr:colOff>281268</xdr:colOff>
      <xdr:row>5</xdr:row>
      <xdr:rowOff>57149</xdr:rowOff>
    </xdr:from>
    <xdr:to>
      <xdr:col>22</xdr:col>
      <xdr:colOff>400050</xdr:colOff>
      <xdr:row>25</xdr:row>
      <xdr:rowOff>0</xdr:rowOff>
    </xdr:to>
    <xdr:graphicFrame macro="">
      <xdr:nvGraphicFramePr>
        <xdr:cNvPr id="225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266700</xdr:colOff>
      <xdr:row>34</xdr:row>
      <xdr:rowOff>85724</xdr:rowOff>
    </xdr:from>
    <xdr:to>
      <xdr:col>22</xdr:col>
      <xdr:colOff>381000</xdr:colOff>
      <xdr:row>55</xdr:row>
      <xdr:rowOff>95249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419100</xdr:colOff>
      <xdr:row>60</xdr:row>
      <xdr:rowOff>85725</xdr:rowOff>
    </xdr:from>
    <xdr:to>
      <xdr:col>22</xdr:col>
      <xdr:colOff>537882</xdr:colOff>
      <xdr:row>79</xdr:row>
      <xdr:rowOff>276226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0.63247</cdr:x>
      <cdr:y>0.08885</cdr:y>
    </cdr:from>
    <cdr:to>
      <cdr:x>0.97489</cdr:x>
      <cdr:y>0.17685</cdr:y>
    </cdr:to>
    <cdr:sp macro="" textlink="">
      <cdr:nvSpPr>
        <cdr:cNvPr id="2" name="TextBox 1"/>
        <cdr:cNvSpPr txBox="1"/>
      </cdr:nvSpPr>
      <cdr:spPr>
        <a:xfrm xmlns:a="http://schemas.openxmlformats.org/drawingml/2006/main">
          <a:off x="3358358" y="305513"/>
          <a:ext cx="1818199" cy="30259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i="0">
              <a:latin typeface="+mn-lt"/>
              <a:cs typeface="Arial" pitchFamily="34" charset="0"/>
            </a:rPr>
            <a:t>2004-2008 Baseline (6)</a:t>
          </a:r>
        </a:p>
      </cdr:txBody>
    </cdr:sp>
  </cdr:relSizeAnchor>
  <cdr:relSizeAnchor xmlns:cdr="http://schemas.openxmlformats.org/drawingml/2006/chartDrawing">
    <cdr:from>
      <cdr:x>0.22871</cdr:x>
      <cdr:y>0.38853</cdr:y>
    </cdr:from>
    <cdr:to>
      <cdr:x>0.65629</cdr:x>
      <cdr:y>0.47746</cdr:y>
    </cdr:to>
    <cdr:sp macro="" textlink="">
      <cdr:nvSpPr>
        <cdr:cNvPr id="5" name="TextBox 1"/>
        <cdr:cNvSpPr txBox="1"/>
      </cdr:nvSpPr>
      <cdr:spPr>
        <a:xfrm xmlns:a="http://schemas.openxmlformats.org/drawingml/2006/main">
          <a:off x="1281943" y="1620941"/>
          <a:ext cx="2396663" cy="3710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Rate of Fatal</a:t>
          </a:r>
          <a:r>
            <a:rPr lang="en-GB" sz="1100" b="1" baseline="0">
              <a:latin typeface="+mn-lt"/>
              <a:cs typeface="Arial" pitchFamily="34" charset="0"/>
            </a:rPr>
            <a:t> and Serious Collisions</a:t>
          </a:r>
          <a:endParaRPr lang="en-GB" sz="1100" b="1">
            <a:latin typeface="+mn-lt"/>
            <a:cs typeface="Arial" pitchFamily="34" charset="0"/>
          </a:endParaRPr>
        </a:p>
      </cdr:txBody>
    </cdr:sp>
  </cdr:relSizeAnchor>
  <cdr:relSizeAnchor xmlns:cdr="http://schemas.openxmlformats.org/drawingml/2006/chartDrawing">
    <cdr:from>
      <cdr:x>0.40694</cdr:x>
      <cdr:y>0.32677</cdr:y>
    </cdr:from>
    <cdr:to>
      <cdr:x>0.44942</cdr:x>
      <cdr:y>0.40582</cdr:y>
    </cdr:to>
    <cdr:sp macro="" textlink="">
      <cdr:nvSpPr>
        <cdr:cNvPr id="11" name="Straight Arrow Connector 10"/>
        <cdr:cNvSpPr/>
      </cdr:nvSpPr>
      <cdr:spPr>
        <a:xfrm xmlns:a="http://schemas.openxmlformats.org/drawingml/2006/main" rot="5400000" flipH="1" flipV="1">
          <a:off x="2235136" y="1409131"/>
          <a:ext cx="329792" cy="238108"/>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8.xml><?xml version="1.0" encoding="utf-8"?>
<c:userShapes xmlns:c="http://schemas.openxmlformats.org/drawingml/2006/chart">
  <cdr:relSizeAnchor xmlns:cdr="http://schemas.openxmlformats.org/drawingml/2006/chartDrawing">
    <cdr:from>
      <cdr:x>0.6192</cdr:x>
      <cdr:y>0.08885</cdr:y>
    </cdr:from>
    <cdr:to>
      <cdr:x>0.94421</cdr:x>
      <cdr:y>0.17685</cdr:y>
    </cdr:to>
    <cdr:sp macro="" textlink="">
      <cdr:nvSpPr>
        <cdr:cNvPr id="2" name="TextBox 1"/>
        <cdr:cNvSpPr txBox="1"/>
      </cdr:nvSpPr>
      <cdr:spPr>
        <a:xfrm xmlns:a="http://schemas.openxmlformats.org/drawingml/2006/main">
          <a:off x="3214363" y="293665"/>
          <a:ext cx="1687167" cy="29085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i="0">
              <a:latin typeface="+mn-lt"/>
              <a:cs typeface="Arial" pitchFamily="34" charset="0"/>
            </a:rPr>
            <a:t>2004-2008 Baseline (6)</a:t>
          </a:r>
        </a:p>
      </cdr:txBody>
    </cdr:sp>
  </cdr:relSizeAnchor>
  <cdr:relSizeAnchor xmlns:cdr="http://schemas.openxmlformats.org/drawingml/2006/chartDrawing">
    <cdr:from>
      <cdr:x>0.32076</cdr:x>
      <cdr:y>0.35899</cdr:y>
    </cdr:from>
    <cdr:to>
      <cdr:x>0.7466</cdr:x>
      <cdr:y>0.44514</cdr:y>
    </cdr:to>
    <cdr:sp macro="" textlink="">
      <cdr:nvSpPr>
        <cdr:cNvPr id="5" name="TextBox 1"/>
        <cdr:cNvSpPr txBox="1"/>
      </cdr:nvSpPr>
      <cdr:spPr>
        <a:xfrm xmlns:a="http://schemas.openxmlformats.org/drawingml/2006/main">
          <a:off x="1796481" y="1484011"/>
          <a:ext cx="2384994" cy="3561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Rate of Fatal</a:t>
          </a:r>
          <a:r>
            <a:rPr lang="en-GB" sz="1100" b="1" baseline="0">
              <a:latin typeface="+mn-lt"/>
              <a:cs typeface="Arial" pitchFamily="34" charset="0"/>
            </a:rPr>
            <a:t> and Serious Collisions</a:t>
          </a:r>
          <a:endParaRPr lang="en-GB" sz="1100" b="1">
            <a:latin typeface="+mn-lt"/>
            <a:cs typeface="Arial" pitchFamily="34" charset="0"/>
          </a:endParaRPr>
        </a:p>
      </cdr:txBody>
    </cdr:sp>
  </cdr:relSizeAnchor>
  <cdr:relSizeAnchor xmlns:cdr="http://schemas.openxmlformats.org/drawingml/2006/chartDrawing">
    <cdr:from>
      <cdr:x>0.50554</cdr:x>
      <cdr:y>0.30041</cdr:y>
    </cdr:from>
    <cdr:to>
      <cdr:x>0.52572</cdr:x>
      <cdr:y>0.37534</cdr:y>
    </cdr:to>
    <cdr:sp macro="" textlink="">
      <cdr:nvSpPr>
        <cdr:cNvPr id="11" name="Straight Arrow Connector 10"/>
        <cdr:cNvSpPr/>
      </cdr:nvSpPr>
      <cdr:spPr>
        <a:xfrm xmlns:a="http://schemas.openxmlformats.org/drawingml/2006/main" rot="5400000" flipH="1" flipV="1">
          <a:off x="2726257" y="1401372"/>
          <a:ext cx="323309" cy="113022"/>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39.xml><?xml version="1.0" encoding="utf-8"?>
<xdr:wsDr xmlns:xdr="http://schemas.openxmlformats.org/drawingml/2006/spreadsheetDrawing" xmlns:a="http://schemas.openxmlformats.org/drawingml/2006/main">
  <xdr:twoCellAnchor>
    <xdr:from>
      <xdr:col>10</xdr:col>
      <xdr:colOff>244847</xdr:colOff>
      <xdr:row>5</xdr:row>
      <xdr:rowOff>174811</xdr:rowOff>
    </xdr:from>
    <xdr:to>
      <xdr:col>19</xdr:col>
      <xdr:colOff>428624</xdr:colOff>
      <xdr:row>23</xdr:row>
      <xdr:rowOff>219075</xdr:rowOff>
    </xdr:to>
    <xdr:graphicFrame macro="">
      <xdr:nvGraphicFramePr>
        <xdr:cNvPr id="246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228600</xdr:colOff>
      <xdr:row>33</xdr:row>
      <xdr:rowOff>57150</xdr:rowOff>
    </xdr:from>
    <xdr:to>
      <xdr:col>19</xdr:col>
      <xdr:colOff>419100</xdr:colOff>
      <xdr:row>53</xdr:row>
      <xdr:rowOff>38100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0.62313</cdr:x>
      <cdr:y>0.1202</cdr:y>
    </cdr:from>
    <cdr:to>
      <cdr:x>0.96147</cdr:x>
      <cdr:y>0.19484</cdr:y>
    </cdr:to>
    <cdr:sp macro="" textlink="">
      <cdr:nvSpPr>
        <cdr:cNvPr id="2" name="TextBox 1"/>
        <cdr:cNvSpPr txBox="1"/>
      </cdr:nvSpPr>
      <cdr:spPr>
        <a:xfrm xmlns:a="http://schemas.openxmlformats.org/drawingml/2006/main">
          <a:off x="3495925" y="454156"/>
          <a:ext cx="1898164" cy="282014"/>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(126)</a:t>
          </a:r>
        </a:p>
      </cdr:txBody>
    </cdr:sp>
  </cdr:relSizeAnchor>
  <cdr:relSizeAnchor xmlns:cdr="http://schemas.openxmlformats.org/drawingml/2006/chartDrawing">
    <cdr:from>
      <cdr:x>0.28352</cdr:x>
      <cdr:y>0.45873</cdr:y>
    </cdr:from>
    <cdr:to>
      <cdr:x>0.46422</cdr:x>
      <cdr:y>0.52829</cdr:y>
    </cdr:to>
    <cdr:sp macro="" textlink="">
      <cdr:nvSpPr>
        <cdr:cNvPr id="5" name="TextBox 1"/>
        <cdr:cNvSpPr txBox="1"/>
      </cdr:nvSpPr>
      <cdr:spPr>
        <a:xfrm xmlns:a="http://schemas.openxmlformats.org/drawingml/2006/main">
          <a:off x="1449012" y="1647082"/>
          <a:ext cx="923530" cy="2497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100" b="1">
              <a:latin typeface="+mn-lt"/>
              <a:cs typeface="Arial" pitchFamily="34" charset="0"/>
            </a:rPr>
            <a:t>Fatalities</a:t>
          </a:r>
        </a:p>
      </cdr:txBody>
    </cdr:sp>
  </cdr:relSizeAnchor>
  <cdr:relSizeAnchor xmlns:cdr="http://schemas.openxmlformats.org/drawingml/2006/chartDrawing">
    <cdr:from>
      <cdr:x>0.38677</cdr:x>
      <cdr:y>0.3676</cdr:y>
    </cdr:from>
    <cdr:to>
      <cdr:x>0.41426</cdr:x>
      <cdr:y>0.46135</cdr:y>
    </cdr:to>
    <cdr:sp macro="" textlink="">
      <cdr:nvSpPr>
        <cdr:cNvPr id="11" name="Straight Arrow Connector 10"/>
        <cdr:cNvSpPr/>
      </cdr:nvSpPr>
      <cdr:spPr>
        <a:xfrm xmlns:a="http://schemas.openxmlformats.org/drawingml/2006/main" rot="5400000" flipH="1" flipV="1">
          <a:off x="2069878" y="1488907"/>
          <a:ext cx="354215" cy="154235"/>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0.73326</cdr:x>
      <cdr:y>0.58583</cdr:y>
    </cdr:from>
    <cdr:to>
      <cdr:x>0.96265</cdr:x>
      <cdr:y>0.66081</cdr:y>
    </cdr:to>
    <cdr:sp macro="" textlink="">
      <cdr:nvSpPr>
        <cdr:cNvPr id="7" name="TextBox 1"/>
        <cdr:cNvSpPr txBox="1"/>
      </cdr:nvSpPr>
      <cdr:spPr>
        <a:xfrm xmlns:a="http://schemas.openxmlformats.org/drawingml/2006/main">
          <a:off x="4113767" y="2213466"/>
          <a:ext cx="1286929" cy="28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2020 Target (50)</a:t>
          </a:r>
        </a:p>
      </cdr:txBody>
    </cdr:sp>
  </cdr:relSizeAnchor>
</c:userShapes>
</file>

<file path=xl/drawings/drawing40.xml><?xml version="1.0" encoding="utf-8"?>
<c:userShapes xmlns:c="http://schemas.openxmlformats.org/drawingml/2006/chart">
  <cdr:relSizeAnchor xmlns:cdr="http://schemas.openxmlformats.org/drawingml/2006/chartDrawing">
    <cdr:from>
      <cdr:x>0.64305</cdr:x>
      <cdr:y>0.07654</cdr:y>
    </cdr:from>
    <cdr:to>
      <cdr:x>0.98309</cdr:x>
      <cdr:y>0.15132</cdr:y>
    </cdr:to>
    <cdr:sp macro="" textlink="">
      <cdr:nvSpPr>
        <cdr:cNvPr id="2" name="TextBox 1"/>
        <cdr:cNvSpPr txBox="1"/>
      </cdr:nvSpPr>
      <cdr:spPr>
        <a:xfrm xmlns:a="http://schemas.openxmlformats.org/drawingml/2006/main">
          <a:off x="3260332" y="264386"/>
          <a:ext cx="1724038" cy="25830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(50)</a:t>
          </a:r>
        </a:p>
      </cdr:txBody>
    </cdr:sp>
  </cdr:relSizeAnchor>
  <cdr:relSizeAnchor xmlns:cdr="http://schemas.openxmlformats.org/drawingml/2006/chartDrawing">
    <cdr:from>
      <cdr:x>0.17</cdr:x>
      <cdr:y>0.33971</cdr:y>
    </cdr:from>
    <cdr:to>
      <cdr:x>0.7377</cdr:x>
      <cdr:y>0.42912</cdr:y>
    </cdr:to>
    <cdr:sp macro="" textlink="">
      <cdr:nvSpPr>
        <cdr:cNvPr id="5" name="TextBox 1"/>
        <cdr:cNvSpPr txBox="1"/>
      </cdr:nvSpPr>
      <cdr:spPr>
        <a:xfrm xmlns:a="http://schemas.openxmlformats.org/drawingml/2006/main">
          <a:off x="861897" y="1108714"/>
          <a:ext cx="2878297" cy="2918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Number of KSIs</a:t>
          </a:r>
          <a:r>
            <a:rPr lang="en-GB" sz="1100" b="1" baseline="0">
              <a:latin typeface="+mn-lt"/>
              <a:cs typeface="Arial" pitchFamily="34" charset="0"/>
            </a:rPr>
            <a:t> per 100,000 population (Over 70)</a:t>
          </a:r>
          <a:endParaRPr lang="en-GB" sz="1100" b="1">
            <a:latin typeface="+mn-lt"/>
            <a:cs typeface="Arial" pitchFamily="34" charset="0"/>
          </a:endParaRPr>
        </a:p>
      </cdr:txBody>
    </cdr:sp>
  </cdr:relSizeAnchor>
  <cdr:relSizeAnchor xmlns:cdr="http://schemas.openxmlformats.org/drawingml/2006/chartDrawing">
    <cdr:from>
      <cdr:x>0.32974</cdr:x>
      <cdr:y>0.24473</cdr:y>
    </cdr:from>
    <cdr:to>
      <cdr:x>0.37096</cdr:x>
      <cdr:y>0.34915</cdr:y>
    </cdr:to>
    <cdr:sp macro="" textlink="">
      <cdr:nvSpPr>
        <cdr:cNvPr id="11" name="Straight Arrow Connector 10"/>
        <cdr:cNvSpPr/>
      </cdr:nvSpPr>
      <cdr:spPr>
        <a:xfrm xmlns:a="http://schemas.openxmlformats.org/drawingml/2006/main" rot="5400000" flipH="1">
          <a:off x="1796274" y="965417"/>
          <a:ext cx="380563" cy="233707"/>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41.xml><?xml version="1.0" encoding="utf-8"?>
<c:userShapes xmlns:c="http://schemas.openxmlformats.org/drawingml/2006/chart">
  <cdr:relSizeAnchor xmlns:cdr="http://schemas.openxmlformats.org/drawingml/2006/chartDrawing">
    <cdr:from>
      <cdr:x>0.59366</cdr:x>
      <cdr:y>0.09887</cdr:y>
    </cdr:from>
    <cdr:to>
      <cdr:x>0.96476</cdr:x>
      <cdr:y>0.17365</cdr:y>
    </cdr:to>
    <cdr:sp macro="" textlink="">
      <cdr:nvSpPr>
        <cdr:cNvPr id="2" name="TextBox 1"/>
        <cdr:cNvSpPr txBox="1"/>
      </cdr:nvSpPr>
      <cdr:spPr>
        <a:xfrm xmlns:a="http://schemas.openxmlformats.org/drawingml/2006/main">
          <a:off x="3370147" y="363510"/>
          <a:ext cx="2106727" cy="27494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(50)</a:t>
          </a:r>
        </a:p>
      </cdr:txBody>
    </cdr:sp>
  </cdr:relSizeAnchor>
  <cdr:relSizeAnchor xmlns:cdr="http://schemas.openxmlformats.org/drawingml/2006/chartDrawing">
    <cdr:from>
      <cdr:x>0.16248</cdr:x>
      <cdr:y>0.26312</cdr:y>
    </cdr:from>
    <cdr:to>
      <cdr:x>0.73018</cdr:x>
      <cdr:y>0.35253</cdr:y>
    </cdr:to>
    <cdr:sp macro="" textlink="">
      <cdr:nvSpPr>
        <cdr:cNvPr id="5" name="TextBox 1"/>
        <cdr:cNvSpPr txBox="1"/>
      </cdr:nvSpPr>
      <cdr:spPr>
        <a:xfrm xmlns:a="http://schemas.openxmlformats.org/drawingml/2006/main">
          <a:off x="922383" y="1110246"/>
          <a:ext cx="3222776" cy="3772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Number of KSIs</a:t>
          </a:r>
          <a:r>
            <a:rPr lang="en-GB" sz="1100" b="1" baseline="0">
              <a:latin typeface="+mn-lt"/>
              <a:cs typeface="Arial" pitchFamily="34" charset="0"/>
            </a:rPr>
            <a:t> per 100,000 population (Over 70)</a:t>
          </a:r>
          <a:endParaRPr lang="en-GB" sz="1100" b="1">
            <a:latin typeface="+mn-lt"/>
            <a:cs typeface="Arial" pitchFamily="34" charset="0"/>
          </a:endParaRPr>
        </a:p>
      </cdr:txBody>
    </cdr:sp>
  </cdr:relSizeAnchor>
  <cdr:relSizeAnchor xmlns:cdr="http://schemas.openxmlformats.org/drawingml/2006/chartDrawing">
    <cdr:from>
      <cdr:x>0.40943</cdr:x>
      <cdr:y>0.17913</cdr:y>
    </cdr:from>
    <cdr:to>
      <cdr:x>0.41848</cdr:x>
      <cdr:y>0.26783</cdr:y>
    </cdr:to>
    <cdr:sp macro="" textlink="">
      <cdr:nvSpPr>
        <cdr:cNvPr id="11" name="Straight Arrow Connector 10"/>
        <cdr:cNvSpPr/>
      </cdr:nvSpPr>
      <cdr:spPr>
        <a:xfrm xmlns:a="http://schemas.openxmlformats.org/drawingml/2006/main" rot="5400000" flipH="1" flipV="1">
          <a:off x="2162838" y="917305"/>
          <a:ext cx="374276" cy="51376"/>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42.xml><?xml version="1.0" encoding="utf-8"?>
<xdr:wsDr xmlns:xdr="http://schemas.openxmlformats.org/drawingml/2006/spreadsheetDrawing" xmlns:a="http://schemas.openxmlformats.org/drawingml/2006/main">
  <xdr:twoCellAnchor>
    <xdr:from>
      <xdr:col>10</xdr:col>
      <xdr:colOff>180976</xdr:colOff>
      <xdr:row>5</xdr:row>
      <xdr:rowOff>57150</xdr:rowOff>
    </xdr:from>
    <xdr:to>
      <xdr:col>19</xdr:col>
      <xdr:colOff>438150</xdr:colOff>
      <xdr:row>24</xdr:row>
      <xdr:rowOff>85725</xdr:rowOff>
    </xdr:to>
    <xdr:graphicFrame macro="">
      <xdr:nvGraphicFramePr>
        <xdr:cNvPr id="266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228601</xdr:colOff>
      <xdr:row>32</xdr:row>
      <xdr:rowOff>19050</xdr:rowOff>
    </xdr:from>
    <xdr:to>
      <xdr:col>19</xdr:col>
      <xdr:colOff>428625</xdr:colOff>
      <xdr:row>51</xdr:row>
      <xdr:rowOff>152400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0.63585</cdr:x>
      <cdr:y>0.1344</cdr:y>
    </cdr:from>
    <cdr:to>
      <cdr:x>0.97925</cdr:x>
      <cdr:y>0.21346</cdr:y>
    </cdr:to>
    <cdr:sp macro="" textlink="">
      <cdr:nvSpPr>
        <cdr:cNvPr id="2" name="TextBox 1"/>
        <cdr:cNvSpPr txBox="1"/>
      </cdr:nvSpPr>
      <cdr:spPr>
        <a:xfrm xmlns:a="http://schemas.openxmlformats.org/drawingml/2006/main">
          <a:off x="3209930" y="469819"/>
          <a:ext cx="1733545" cy="27636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(92)</a:t>
          </a:r>
        </a:p>
      </cdr:txBody>
    </cdr:sp>
  </cdr:relSizeAnchor>
  <cdr:relSizeAnchor xmlns:cdr="http://schemas.openxmlformats.org/drawingml/2006/chartDrawing">
    <cdr:from>
      <cdr:x>0.1859</cdr:x>
      <cdr:y>0.41055</cdr:y>
    </cdr:from>
    <cdr:to>
      <cdr:x>0.51547</cdr:x>
      <cdr:y>0.49686</cdr:y>
    </cdr:to>
    <cdr:sp macro="" textlink="">
      <cdr:nvSpPr>
        <cdr:cNvPr id="5" name="TextBox 1"/>
        <cdr:cNvSpPr txBox="1"/>
      </cdr:nvSpPr>
      <cdr:spPr>
        <a:xfrm xmlns:a="http://schemas.openxmlformats.org/drawingml/2006/main">
          <a:off x="1067745" y="1654122"/>
          <a:ext cx="1892909" cy="3477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Fatalities on</a:t>
          </a:r>
          <a:r>
            <a:rPr lang="en-GB" sz="1100" b="1" baseline="0">
              <a:latin typeface="+mn-lt"/>
              <a:cs typeface="Arial" pitchFamily="34" charset="0"/>
            </a:rPr>
            <a:t> Rural roads</a:t>
          </a:r>
          <a:endParaRPr lang="en-GB" sz="1100" b="1">
            <a:latin typeface="+mn-lt"/>
            <a:cs typeface="Arial" pitchFamily="34" charset="0"/>
          </a:endParaRPr>
        </a:p>
      </cdr:txBody>
    </cdr:sp>
  </cdr:relSizeAnchor>
  <cdr:relSizeAnchor xmlns:cdr="http://schemas.openxmlformats.org/drawingml/2006/chartDrawing">
    <cdr:from>
      <cdr:x>0.39312</cdr:x>
      <cdr:y>0.35675</cdr:y>
    </cdr:from>
    <cdr:to>
      <cdr:x>0.44444</cdr:x>
      <cdr:y>0.41344</cdr:y>
    </cdr:to>
    <cdr:sp macro="" textlink="">
      <cdr:nvSpPr>
        <cdr:cNvPr id="11" name="Straight Arrow Connector 10"/>
        <cdr:cNvSpPr/>
      </cdr:nvSpPr>
      <cdr:spPr>
        <a:xfrm xmlns:a="http://schemas.openxmlformats.org/drawingml/2006/main" rot="5400000" flipH="1" flipV="1">
          <a:off x="2285698" y="1477577"/>
          <a:ext cx="239208" cy="29476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44.xml><?xml version="1.0" encoding="utf-8"?>
<c:userShapes xmlns:c="http://schemas.openxmlformats.org/drawingml/2006/chart">
  <cdr:relSizeAnchor xmlns:cdr="http://schemas.openxmlformats.org/drawingml/2006/chartDrawing">
    <cdr:from>
      <cdr:x>0.59434</cdr:x>
      <cdr:y>0.13154</cdr:y>
    </cdr:from>
    <cdr:to>
      <cdr:x>0.95477</cdr:x>
      <cdr:y>0.2106</cdr:y>
    </cdr:to>
    <cdr:sp macro="" textlink="">
      <cdr:nvSpPr>
        <cdr:cNvPr id="2" name="TextBox 1"/>
        <cdr:cNvSpPr txBox="1"/>
      </cdr:nvSpPr>
      <cdr:spPr>
        <a:xfrm xmlns:a="http://schemas.openxmlformats.org/drawingml/2006/main">
          <a:off x="3379669" y="472350"/>
          <a:ext cx="2049580" cy="28389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(92)</a:t>
          </a:r>
        </a:p>
      </cdr:txBody>
    </cdr:sp>
  </cdr:relSizeAnchor>
  <cdr:relSizeAnchor xmlns:cdr="http://schemas.openxmlformats.org/drawingml/2006/chartDrawing">
    <cdr:from>
      <cdr:x>0.24434</cdr:x>
      <cdr:y>0.52122</cdr:y>
    </cdr:from>
    <cdr:to>
      <cdr:x>0.57392</cdr:x>
      <cdr:y>0.60753</cdr:y>
    </cdr:to>
    <cdr:sp macro="" textlink="">
      <cdr:nvSpPr>
        <cdr:cNvPr id="5" name="TextBox 1"/>
        <cdr:cNvSpPr txBox="1"/>
      </cdr:nvSpPr>
      <cdr:spPr>
        <a:xfrm xmlns:a="http://schemas.openxmlformats.org/drawingml/2006/main">
          <a:off x="1389415" y="2060299"/>
          <a:ext cx="1874131" cy="3411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Fatalities on</a:t>
          </a:r>
          <a:r>
            <a:rPr lang="en-GB" sz="1100" b="1" baseline="0">
              <a:latin typeface="+mn-lt"/>
              <a:cs typeface="Arial" pitchFamily="34" charset="0"/>
            </a:rPr>
            <a:t> Rural roads</a:t>
          </a:r>
          <a:endParaRPr lang="en-GB" sz="1100" b="1">
            <a:latin typeface="+mn-lt"/>
            <a:cs typeface="Arial" pitchFamily="34" charset="0"/>
          </a:endParaRPr>
        </a:p>
      </cdr:txBody>
    </cdr:sp>
  </cdr:relSizeAnchor>
  <cdr:relSizeAnchor xmlns:cdr="http://schemas.openxmlformats.org/drawingml/2006/chartDrawing">
    <cdr:from>
      <cdr:x>0.41153</cdr:x>
      <cdr:y>0.44765</cdr:y>
    </cdr:from>
    <cdr:to>
      <cdr:x>0.44568</cdr:x>
      <cdr:y>0.52954</cdr:y>
    </cdr:to>
    <cdr:sp macro="" textlink="">
      <cdr:nvSpPr>
        <cdr:cNvPr id="11" name="Straight Arrow Connector 10"/>
        <cdr:cNvSpPr/>
      </cdr:nvSpPr>
      <cdr:spPr>
        <a:xfrm xmlns:a="http://schemas.openxmlformats.org/drawingml/2006/main" rot="5400000" flipH="1" flipV="1">
          <a:off x="2267996" y="1922696"/>
          <a:ext cx="338521" cy="194191"/>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45.xml><?xml version="1.0" encoding="utf-8"?>
<xdr:wsDr xmlns:xdr="http://schemas.openxmlformats.org/drawingml/2006/spreadsheetDrawing" xmlns:a="http://schemas.openxmlformats.org/drawingml/2006/main">
  <xdr:twoCellAnchor>
    <xdr:from>
      <xdr:col>10</xdr:col>
      <xdr:colOff>276225</xdr:colOff>
      <xdr:row>4</xdr:row>
      <xdr:rowOff>152400</xdr:rowOff>
    </xdr:from>
    <xdr:to>
      <xdr:col>19</xdr:col>
      <xdr:colOff>390525</xdr:colOff>
      <xdr:row>24</xdr:row>
      <xdr:rowOff>66676</xdr:rowOff>
    </xdr:to>
    <xdr:graphicFrame macro="">
      <xdr:nvGraphicFramePr>
        <xdr:cNvPr id="288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257175</xdr:colOff>
      <xdr:row>32</xdr:row>
      <xdr:rowOff>104775</xdr:rowOff>
    </xdr:from>
    <xdr:to>
      <xdr:col>19</xdr:col>
      <xdr:colOff>409575</xdr:colOff>
      <xdr:row>51</xdr:row>
      <xdr:rowOff>28576</xdr:rowOff>
    </xdr:to>
    <xdr:graphicFrame macro="">
      <xdr:nvGraphicFramePr>
        <xdr:cNvPr id="288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0.67358</cdr:x>
      <cdr:y>0.31868</cdr:y>
    </cdr:from>
    <cdr:to>
      <cdr:x>0.98129</cdr:x>
      <cdr:y>0.39498</cdr:y>
    </cdr:to>
    <cdr:sp macro="" textlink="">
      <cdr:nvSpPr>
        <cdr:cNvPr id="2" name="TextBox 1"/>
        <cdr:cNvSpPr txBox="1"/>
      </cdr:nvSpPr>
      <cdr:spPr>
        <a:xfrm xmlns:a="http://schemas.openxmlformats.org/drawingml/2006/main">
          <a:off x="3772520" y="1186852"/>
          <a:ext cx="1723405" cy="28416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(5)</a:t>
          </a:r>
        </a:p>
      </cdr:txBody>
    </cdr:sp>
  </cdr:relSizeAnchor>
  <cdr:relSizeAnchor xmlns:cdr="http://schemas.openxmlformats.org/drawingml/2006/chartDrawing">
    <cdr:from>
      <cdr:x>0.17932</cdr:x>
      <cdr:y>0.7125</cdr:y>
    </cdr:from>
    <cdr:to>
      <cdr:x>0.52381</cdr:x>
      <cdr:y>0.79284</cdr:y>
    </cdr:to>
    <cdr:sp macro="" textlink="">
      <cdr:nvSpPr>
        <cdr:cNvPr id="5" name="TextBox 1"/>
        <cdr:cNvSpPr txBox="1"/>
      </cdr:nvSpPr>
      <cdr:spPr>
        <a:xfrm xmlns:a="http://schemas.openxmlformats.org/drawingml/2006/main">
          <a:off x="1004321" y="2653558"/>
          <a:ext cx="1929380" cy="2991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Child Fatalities on</a:t>
          </a:r>
          <a:r>
            <a:rPr lang="en-GB" sz="1100" b="1" baseline="0">
              <a:latin typeface="+mn-lt"/>
              <a:cs typeface="Arial" pitchFamily="34" charset="0"/>
            </a:rPr>
            <a:t> Rural roads</a:t>
          </a:r>
          <a:endParaRPr lang="en-GB" sz="1100" b="1">
            <a:latin typeface="+mn-lt"/>
            <a:cs typeface="Arial" pitchFamily="34" charset="0"/>
          </a:endParaRPr>
        </a:p>
      </cdr:txBody>
    </cdr:sp>
  </cdr:relSizeAnchor>
  <cdr:relSizeAnchor xmlns:cdr="http://schemas.openxmlformats.org/drawingml/2006/chartDrawing">
    <cdr:from>
      <cdr:x>0.4009</cdr:x>
      <cdr:y>0.64626</cdr:y>
    </cdr:from>
    <cdr:to>
      <cdr:x>0.43675</cdr:x>
      <cdr:y>0.71201</cdr:y>
    </cdr:to>
    <cdr:sp macro="" textlink="">
      <cdr:nvSpPr>
        <cdr:cNvPr id="11" name="Straight Arrow Connector 10"/>
        <cdr:cNvSpPr/>
      </cdr:nvSpPr>
      <cdr:spPr>
        <a:xfrm xmlns:a="http://schemas.openxmlformats.org/drawingml/2006/main" rot="5400000" flipH="1" flipV="1">
          <a:off x="2204483" y="2817034"/>
          <a:ext cx="282448" cy="200785"/>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47.xml><?xml version="1.0" encoding="utf-8"?>
<c:userShapes xmlns:c="http://schemas.openxmlformats.org/drawingml/2006/chart">
  <cdr:relSizeAnchor xmlns:cdr="http://schemas.openxmlformats.org/drawingml/2006/chartDrawing">
    <cdr:from>
      <cdr:x>0.59623</cdr:x>
      <cdr:y>0.31915</cdr:y>
    </cdr:from>
    <cdr:to>
      <cdr:x>0.9527</cdr:x>
      <cdr:y>0.40183</cdr:y>
    </cdr:to>
    <cdr:sp macro="" textlink="">
      <cdr:nvSpPr>
        <cdr:cNvPr id="2" name="TextBox 1"/>
        <cdr:cNvSpPr txBox="1"/>
      </cdr:nvSpPr>
      <cdr:spPr>
        <a:xfrm xmlns:a="http://schemas.openxmlformats.org/drawingml/2006/main">
          <a:off x="3362023" y="1127805"/>
          <a:ext cx="2010078" cy="29217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(5)</a:t>
          </a:r>
        </a:p>
      </cdr:txBody>
    </cdr:sp>
  </cdr:relSizeAnchor>
  <cdr:relSizeAnchor xmlns:cdr="http://schemas.openxmlformats.org/drawingml/2006/chartDrawing">
    <cdr:from>
      <cdr:x>0.1405</cdr:x>
      <cdr:y>0.69232</cdr:y>
    </cdr:from>
    <cdr:to>
      <cdr:x>0.53953</cdr:x>
      <cdr:y>0.77214</cdr:y>
    </cdr:to>
    <cdr:sp macro="" textlink="">
      <cdr:nvSpPr>
        <cdr:cNvPr id="5" name="TextBox 1"/>
        <cdr:cNvSpPr txBox="1"/>
      </cdr:nvSpPr>
      <cdr:spPr>
        <a:xfrm xmlns:a="http://schemas.openxmlformats.org/drawingml/2006/main">
          <a:off x="792259" y="2710263"/>
          <a:ext cx="2250050" cy="312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Child Fatalities on</a:t>
          </a:r>
          <a:r>
            <a:rPr lang="en-GB" sz="1100" b="1" baseline="0">
              <a:latin typeface="+mn-lt"/>
              <a:cs typeface="Arial" pitchFamily="34" charset="0"/>
            </a:rPr>
            <a:t> Rural roads</a:t>
          </a:r>
          <a:endParaRPr lang="en-GB" sz="1100" b="1">
            <a:latin typeface="+mn-lt"/>
            <a:cs typeface="Arial" pitchFamily="34" charset="0"/>
          </a:endParaRPr>
        </a:p>
      </cdr:txBody>
    </cdr:sp>
  </cdr:relSizeAnchor>
  <cdr:relSizeAnchor xmlns:cdr="http://schemas.openxmlformats.org/drawingml/2006/chartDrawing">
    <cdr:from>
      <cdr:x>0.33346</cdr:x>
      <cdr:y>0.60293</cdr:y>
    </cdr:from>
    <cdr:to>
      <cdr:x>0.36234</cdr:x>
      <cdr:y>0.68988</cdr:y>
    </cdr:to>
    <cdr:sp macro="" textlink="">
      <cdr:nvSpPr>
        <cdr:cNvPr id="11" name="Straight Arrow Connector 10"/>
        <cdr:cNvSpPr/>
      </cdr:nvSpPr>
      <cdr:spPr>
        <a:xfrm xmlns:a="http://schemas.openxmlformats.org/drawingml/2006/main" rot="5400000" flipH="1" flipV="1">
          <a:off x="1783276" y="2572248"/>
          <a:ext cx="356953" cy="162849"/>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48.xml><?xml version="1.0" encoding="utf-8"?>
<xdr:wsDr xmlns:xdr="http://schemas.openxmlformats.org/drawingml/2006/spreadsheetDrawing" xmlns:a="http://schemas.openxmlformats.org/drawingml/2006/main">
  <xdr:twoCellAnchor>
    <xdr:from>
      <xdr:col>10</xdr:col>
      <xdr:colOff>247650</xdr:colOff>
      <xdr:row>4</xdr:row>
      <xdr:rowOff>76202</xdr:rowOff>
    </xdr:from>
    <xdr:to>
      <xdr:col>19</xdr:col>
      <xdr:colOff>419100</xdr:colOff>
      <xdr:row>23</xdr:row>
      <xdr:rowOff>361950</xdr:rowOff>
    </xdr:to>
    <xdr:graphicFrame macro="">
      <xdr:nvGraphicFramePr>
        <xdr:cNvPr id="318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186578</xdr:colOff>
      <xdr:row>32</xdr:row>
      <xdr:rowOff>79562</xdr:rowOff>
    </xdr:from>
    <xdr:to>
      <xdr:col>19</xdr:col>
      <xdr:colOff>419099</xdr:colOff>
      <xdr:row>53</xdr:row>
      <xdr:rowOff>0</xdr:rowOff>
    </xdr:to>
    <xdr:graphicFrame macro="">
      <xdr:nvGraphicFramePr>
        <xdr:cNvPr id="3188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0.6486</cdr:x>
      <cdr:y>0.19263</cdr:y>
    </cdr:from>
    <cdr:to>
      <cdr:x>0.98599</cdr:x>
      <cdr:y>0.2659</cdr:y>
    </cdr:to>
    <cdr:sp macro="" textlink="">
      <cdr:nvSpPr>
        <cdr:cNvPr id="2" name="TextBox 1"/>
        <cdr:cNvSpPr txBox="1"/>
      </cdr:nvSpPr>
      <cdr:spPr>
        <a:xfrm xmlns:a="http://schemas.openxmlformats.org/drawingml/2006/main">
          <a:off x="3527589" y="634841"/>
          <a:ext cx="1834986" cy="24145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(28)</a:t>
          </a:r>
        </a:p>
      </cdr:txBody>
    </cdr:sp>
  </cdr:relSizeAnchor>
  <cdr:relSizeAnchor xmlns:cdr="http://schemas.openxmlformats.org/drawingml/2006/chartDrawing">
    <cdr:from>
      <cdr:x>0.27104</cdr:x>
      <cdr:y>0.61824</cdr:y>
    </cdr:from>
    <cdr:to>
      <cdr:x>0.6229</cdr:x>
      <cdr:y>0.69314</cdr:y>
    </cdr:to>
    <cdr:sp macro="" textlink="">
      <cdr:nvSpPr>
        <cdr:cNvPr id="5" name="TextBox 1"/>
        <cdr:cNvSpPr txBox="1"/>
      </cdr:nvSpPr>
      <cdr:spPr>
        <a:xfrm xmlns:a="http://schemas.openxmlformats.org/drawingml/2006/main">
          <a:off x="1533525" y="2532165"/>
          <a:ext cx="1990725" cy="3067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Fatalities due</a:t>
          </a:r>
          <a:r>
            <a:rPr lang="en-GB" sz="1100" b="1" baseline="0">
              <a:latin typeface="+mn-lt"/>
              <a:cs typeface="Arial" pitchFamily="34" charset="0"/>
            </a:rPr>
            <a:t> to alcohol/drugs</a:t>
          </a:r>
          <a:r>
            <a:rPr lang="en-GB" sz="1100" b="1">
              <a:latin typeface="+mn-lt"/>
              <a:cs typeface="Arial" pitchFamily="34" charset="0"/>
            </a:rPr>
            <a:t> </a:t>
          </a:r>
        </a:p>
      </cdr:txBody>
    </cdr:sp>
  </cdr:relSizeAnchor>
  <cdr:relSizeAnchor xmlns:cdr="http://schemas.openxmlformats.org/drawingml/2006/chartDrawing">
    <cdr:from>
      <cdr:x>0.46633</cdr:x>
      <cdr:y>0.57291</cdr:y>
    </cdr:from>
    <cdr:to>
      <cdr:x>0.4798</cdr:x>
      <cdr:y>0.62975</cdr:y>
    </cdr:to>
    <cdr:sp macro="" textlink="">
      <cdr:nvSpPr>
        <cdr:cNvPr id="11" name="Straight Arrow Connector 10"/>
        <cdr:cNvSpPr/>
      </cdr:nvSpPr>
      <cdr:spPr>
        <a:xfrm xmlns:a="http://schemas.openxmlformats.org/drawingml/2006/main" rot="5400000" flipH="1" flipV="1">
          <a:off x="2554726" y="2539348"/>
          <a:ext cx="243630" cy="76211"/>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xml><?xml version="1.0" encoding="utf-8"?>
<c:userShapes xmlns:c="http://schemas.openxmlformats.org/drawingml/2006/chart">
  <cdr:relSizeAnchor xmlns:cdr="http://schemas.openxmlformats.org/drawingml/2006/chartDrawing">
    <cdr:from>
      <cdr:x>0.62095</cdr:x>
      <cdr:y>0.14205</cdr:y>
    </cdr:from>
    <cdr:to>
      <cdr:x>0.9719</cdr:x>
      <cdr:y>0.21669</cdr:y>
    </cdr:to>
    <cdr:sp macro="" textlink="">
      <cdr:nvSpPr>
        <cdr:cNvPr id="2" name="TextBox 1"/>
        <cdr:cNvSpPr txBox="1"/>
      </cdr:nvSpPr>
      <cdr:spPr>
        <a:xfrm xmlns:a="http://schemas.openxmlformats.org/drawingml/2006/main">
          <a:off x="2897104" y="277168"/>
          <a:ext cx="1637393" cy="14563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(126)</a:t>
          </a:r>
        </a:p>
      </cdr:txBody>
    </cdr:sp>
  </cdr:relSizeAnchor>
  <cdr:relSizeAnchor xmlns:cdr="http://schemas.openxmlformats.org/drawingml/2006/chartDrawing">
    <cdr:from>
      <cdr:x>0.24176</cdr:x>
      <cdr:y>0.40835</cdr:y>
    </cdr:from>
    <cdr:to>
      <cdr:x>0.42246</cdr:x>
      <cdr:y>0.47791</cdr:y>
    </cdr:to>
    <cdr:sp macro="" textlink="">
      <cdr:nvSpPr>
        <cdr:cNvPr id="5" name="TextBox 1"/>
        <cdr:cNvSpPr txBox="1"/>
      </cdr:nvSpPr>
      <cdr:spPr>
        <a:xfrm xmlns:a="http://schemas.openxmlformats.org/drawingml/2006/main">
          <a:off x="1662609" y="1757371"/>
          <a:ext cx="1242683" cy="2993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100" b="1">
              <a:latin typeface="+mn-lt"/>
              <a:cs typeface="Arial" pitchFamily="34" charset="0"/>
            </a:rPr>
            <a:t>Fatalities</a:t>
          </a:r>
        </a:p>
      </cdr:txBody>
    </cdr:sp>
  </cdr:relSizeAnchor>
  <cdr:relSizeAnchor xmlns:cdr="http://schemas.openxmlformats.org/drawingml/2006/chartDrawing">
    <cdr:from>
      <cdr:x>0.33926</cdr:x>
      <cdr:y>0.34255</cdr:y>
    </cdr:from>
    <cdr:to>
      <cdr:x>0.37244</cdr:x>
      <cdr:y>0.41931</cdr:y>
    </cdr:to>
    <cdr:sp macro="" textlink="">
      <cdr:nvSpPr>
        <cdr:cNvPr id="11" name="Straight Arrow Connector 10"/>
        <cdr:cNvSpPr/>
      </cdr:nvSpPr>
      <cdr:spPr>
        <a:xfrm xmlns:a="http://schemas.openxmlformats.org/drawingml/2006/main" rot="5400000" flipH="1" flipV="1">
          <a:off x="2282038" y="1525248"/>
          <a:ext cx="330342" cy="228181"/>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0.71968</cdr:x>
      <cdr:y>0.6218</cdr:y>
    </cdr:from>
    <cdr:to>
      <cdr:x>0.96538</cdr:x>
      <cdr:y>0.69678</cdr:y>
    </cdr:to>
    <cdr:sp macro="" textlink="">
      <cdr:nvSpPr>
        <cdr:cNvPr id="7" name="TextBox 1"/>
        <cdr:cNvSpPr txBox="1"/>
      </cdr:nvSpPr>
      <cdr:spPr>
        <a:xfrm xmlns:a="http://schemas.openxmlformats.org/drawingml/2006/main">
          <a:off x="3357739" y="1213255"/>
          <a:ext cx="1146338" cy="1463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2020 Target (50)</a:t>
          </a:r>
        </a:p>
      </cdr:txBody>
    </cdr:sp>
  </cdr:relSizeAnchor>
</c:userShapes>
</file>

<file path=xl/drawings/drawing50.xml><?xml version="1.0" encoding="utf-8"?>
<c:userShapes xmlns:c="http://schemas.openxmlformats.org/drawingml/2006/chart">
  <cdr:relSizeAnchor xmlns:cdr="http://schemas.openxmlformats.org/drawingml/2006/chartDrawing">
    <cdr:from>
      <cdr:x>0.6593</cdr:x>
      <cdr:y>0.21364</cdr:y>
    </cdr:from>
    <cdr:to>
      <cdr:x>0.95661</cdr:x>
      <cdr:y>0.28369</cdr:y>
    </cdr:to>
    <cdr:sp macro="" textlink="">
      <cdr:nvSpPr>
        <cdr:cNvPr id="2" name="TextBox 1"/>
        <cdr:cNvSpPr txBox="1"/>
      </cdr:nvSpPr>
      <cdr:spPr>
        <a:xfrm xmlns:a="http://schemas.openxmlformats.org/drawingml/2006/main">
          <a:off x="3770501" y="829540"/>
          <a:ext cx="1700292" cy="27199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(28)</a:t>
          </a:r>
        </a:p>
      </cdr:txBody>
    </cdr:sp>
  </cdr:relSizeAnchor>
  <cdr:relSizeAnchor xmlns:cdr="http://schemas.openxmlformats.org/drawingml/2006/chartDrawing">
    <cdr:from>
      <cdr:x>0.31881</cdr:x>
      <cdr:y>0.56172</cdr:y>
    </cdr:from>
    <cdr:to>
      <cdr:x>0.66183</cdr:x>
      <cdr:y>0.65711</cdr:y>
    </cdr:to>
    <cdr:sp macro="" textlink="">
      <cdr:nvSpPr>
        <cdr:cNvPr id="5" name="TextBox 1"/>
        <cdr:cNvSpPr txBox="1"/>
      </cdr:nvSpPr>
      <cdr:spPr>
        <a:xfrm xmlns:a="http://schemas.openxmlformats.org/drawingml/2006/main">
          <a:off x="1823224" y="2502075"/>
          <a:ext cx="1961704" cy="424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Fatalities due to alcohol/drugs</a:t>
          </a:r>
        </a:p>
      </cdr:txBody>
    </cdr:sp>
  </cdr:relSizeAnchor>
  <cdr:relSizeAnchor xmlns:cdr="http://schemas.openxmlformats.org/drawingml/2006/chartDrawing">
    <cdr:from>
      <cdr:x>0.49988</cdr:x>
      <cdr:y>0.48601</cdr:y>
    </cdr:from>
    <cdr:to>
      <cdr:x>0.52532</cdr:x>
      <cdr:y>0.57545</cdr:y>
    </cdr:to>
    <cdr:sp macro="" textlink="">
      <cdr:nvSpPr>
        <cdr:cNvPr id="11" name="Straight Arrow Connector 10"/>
        <cdr:cNvSpPr/>
      </cdr:nvSpPr>
      <cdr:spPr>
        <a:xfrm xmlns:a="http://schemas.openxmlformats.org/drawingml/2006/main" rot="5400000" flipH="1" flipV="1">
          <a:off x="2732315" y="2291290"/>
          <a:ext cx="398396" cy="14549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1.xml><?xml version="1.0" encoding="utf-8"?>
<xdr:wsDr xmlns:xdr="http://schemas.openxmlformats.org/drawingml/2006/spreadsheetDrawing" xmlns:a="http://schemas.openxmlformats.org/drawingml/2006/main">
  <xdr:twoCellAnchor>
    <xdr:from>
      <xdr:col>10</xdr:col>
      <xdr:colOff>257175</xdr:colOff>
      <xdr:row>5</xdr:row>
      <xdr:rowOff>85726</xdr:rowOff>
    </xdr:from>
    <xdr:to>
      <xdr:col>19</xdr:col>
      <xdr:colOff>438150</xdr:colOff>
      <xdr:row>24</xdr:row>
      <xdr:rowOff>19050</xdr:rowOff>
    </xdr:to>
    <xdr:graphicFrame macro="">
      <xdr:nvGraphicFramePr>
        <xdr:cNvPr id="349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247650</xdr:colOff>
      <xdr:row>32</xdr:row>
      <xdr:rowOff>380999</xdr:rowOff>
    </xdr:from>
    <xdr:to>
      <xdr:col>19</xdr:col>
      <xdr:colOff>381000</xdr:colOff>
      <xdr:row>51</xdr:row>
      <xdr:rowOff>314325</xdr:rowOff>
    </xdr:to>
    <xdr:graphicFrame macro="">
      <xdr:nvGraphicFramePr>
        <xdr:cNvPr id="349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0.63396</cdr:x>
      <cdr:y>0.24897</cdr:y>
    </cdr:from>
    <cdr:to>
      <cdr:x>0.97983</cdr:x>
      <cdr:y>0.33248</cdr:y>
    </cdr:to>
    <cdr:sp macro="" textlink="">
      <cdr:nvSpPr>
        <cdr:cNvPr id="2" name="TextBox 1"/>
        <cdr:cNvSpPr txBox="1"/>
      </cdr:nvSpPr>
      <cdr:spPr>
        <a:xfrm xmlns:a="http://schemas.openxmlformats.org/drawingml/2006/main">
          <a:off x="3592889" y="827632"/>
          <a:ext cx="1960186" cy="27760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(25)</a:t>
          </a:r>
        </a:p>
      </cdr:txBody>
    </cdr:sp>
  </cdr:relSizeAnchor>
  <cdr:relSizeAnchor xmlns:cdr="http://schemas.openxmlformats.org/drawingml/2006/chartDrawing">
    <cdr:from>
      <cdr:x>0.16756</cdr:x>
      <cdr:y>0.57192</cdr:y>
    </cdr:from>
    <cdr:to>
      <cdr:x>0.46945</cdr:x>
      <cdr:y>0.72488</cdr:y>
    </cdr:to>
    <cdr:sp macro="" textlink="">
      <cdr:nvSpPr>
        <cdr:cNvPr id="5" name="TextBox 1"/>
        <cdr:cNvSpPr txBox="1"/>
      </cdr:nvSpPr>
      <cdr:spPr>
        <a:xfrm xmlns:a="http://schemas.openxmlformats.org/drawingml/2006/main">
          <a:off x="949606" y="2266187"/>
          <a:ext cx="1710924" cy="6060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Number of fatalities not wearing a seatbelt</a:t>
          </a:r>
        </a:p>
      </cdr:txBody>
    </cdr:sp>
  </cdr:relSizeAnchor>
  <cdr:relSizeAnchor xmlns:cdr="http://schemas.openxmlformats.org/drawingml/2006/chartDrawing">
    <cdr:from>
      <cdr:x>0.38968</cdr:x>
      <cdr:y>0.47908</cdr:y>
    </cdr:from>
    <cdr:to>
      <cdr:x>0.42758</cdr:x>
      <cdr:y>0.57522</cdr:y>
    </cdr:to>
    <cdr:sp macro="" textlink="">
      <cdr:nvSpPr>
        <cdr:cNvPr id="11" name="Straight Arrow Connector 10"/>
        <cdr:cNvSpPr/>
      </cdr:nvSpPr>
      <cdr:spPr>
        <a:xfrm xmlns:a="http://schemas.openxmlformats.org/drawingml/2006/main" rot="5400000" flipH="1" flipV="1">
          <a:off x="2125411" y="1981394"/>
          <a:ext cx="380945" cy="214794"/>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3.xml><?xml version="1.0" encoding="utf-8"?>
<c:userShapes xmlns:c="http://schemas.openxmlformats.org/drawingml/2006/chart">
  <cdr:relSizeAnchor xmlns:cdr="http://schemas.openxmlformats.org/drawingml/2006/chartDrawing">
    <cdr:from>
      <cdr:x>0.59434</cdr:x>
      <cdr:y>0.25781</cdr:y>
    </cdr:from>
    <cdr:to>
      <cdr:x>0.96102</cdr:x>
      <cdr:y>0.33333</cdr:y>
    </cdr:to>
    <cdr:sp macro="" textlink="">
      <cdr:nvSpPr>
        <cdr:cNvPr id="2" name="TextBox 1"/>
        <cdr:cNvSpPr txBox="1"/>
      </cdr:nvSpPr>
      <cdr:spPr>
        <a:xfrm xmlns:a="http://schemas.openxmlformats.org/drawingml/2006/main">
          <a:off x="3340042" y="928232"/>
          <a:ext cx="2060633" cy="271906"/>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(25)</a:t>
          </a:r>
        </a:p>
      </cdr:txBody>
    </cdr:sp>
  </cdr:relSizeAnchor>
  <cdr:relSizeAnchor xmlns:cdr="http://schemas.openxmlformats.org/drawingml/2006/chartDrawing">
    <cdr:from>
      <cdr:x>0.18848</cdr:x>
      <cdr:y>0.60138</cdr:y>
    </cdr:from>
    <cdr:to>
      <cdr:x>0.47716</cdr:x>
      <cdr:y>0.75195</cdr:y>
    </cdr:to>
    <cdr:sp macro="" textlink="">
      <cdr:nvSpPr>
        <cdr:cNvPr id="5" name="TextBox 1"/>
        <cdr:cNvSpPr txBox="1"/>
      </cdr:nvSpPr>
      <cdr:spPr>
        <a:xfrm xmlns:a="http://schemas.openxmlformats.org/drawingml/2006/main">
          <a:off x="1059238" y="2400105"/>
          <a:ext cx="1622310" cy="600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mn-lt"/>
              <a:cs typeface="Arial" pitchFamily="34" charset="0"/>
            </a:rPr>
            <a:t>Number of fatalities not wearing a seatbelt</a:t>
          </a:r>
        </a:p>
      </cdr:txBody>
    </cdr:sp>
  </cdr:relSizeAnchor>
  <cdr:relSizeAnchor xmlns:cdr="http://schemas.openxmlformats.org/drawingml/2006/chartDrawing">
    <cdr:from>
      <cdr:x>0.34924</cdr:x>
      <cdr:y>0.53535</cdr:y>
    </cdr:from>
    <cdr:to>
      <cdr:x>0.39251</cdr:x>
      <cdr:y>0.60303</cdr:y>
    </cdr:to>
    <cdr:sp macro="" textlink="">
      <cdr:nvSpPr>
        <cdr:cNvPr id="11" name="Straight Arrow Connector 10"/>
        <cdr:cNvSpPr/>
      </cdr:nvSpPr>
      <cdr:spPr>
        <a:xfrm xmlns:a="http://schemas.openxmlformats.org/drawingml/2006/main" rot="5400000" flipH="1" flipV="1">
          <a:off x="1949181" y="2150025"/>
          <a:ext cx="270110" cy="243167"/>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54.xml><?xml version="1.0" encoding="utf-8"?>
<xdr:wsDr xmlns:xdr="http://schemas.openxmlformats.org/drawingml/2006/spreadsheetDrawing" xmlns:a="http://schemas.openxmlformats.org/drawingml/2006/main">
  <xdr:twoCellAnchor>
    <xdr:from>
      <xdr:col>10</xdr:col>
      <xdr:colOff>352425</xdr:colOff>
      <xdr:row>5</xdr:row>
      <xdr:rowOff>103719</xdr:rowOff>
    </xdr:from>
    <xdr:to>
      <xdr:col>19</xdr:col>
      <xdr:colOff>447675</xdr:colOff>
      <xdr:row>26</xdr:row>
      <xdr:rowOff>19051</xdr:rowOff>
    </xdr:to>
    <xdr:graphicFrame macro="">
      <xdr:nvGraphicFramePr>
        <xdr:cNvPr id="37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228600</xdr:colOff>
      <xdr:row>62</xdr:row>
      <xdr:rowOff>43392</xdr:rowOff>
    </xdr:from>
    <xdr:to>
      <xdr:col>19</xdr:col>
      <xdr:colOff>381000</xdr:colOff>
      <xdr:row>82</xdr:row>
      <xdr:rowOff>173566</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0.67267</cdr:x>
      <cdr:y>0.23558</cdr:y>
    </cdr:from>
    <cdr:to>
      <cdr:x>0.96045</cdr:x>
      <cdr:y>0.29995</cdr:y>
    </cdr:to>
    <cdr:sp macro="" textlink="">
      <cdr:nvSpPr>
        <cdr:cNvPr id="2" name="TextBox 1"/>
        <cdr:cNvSpPr txBox="1"/>
      </cdr:nvSpPr>
      <cdr:spPr>
        <a:xfrm xmlns:a="http://schemas.openxmlformats.org/drawingml/2006/main">
          <a:off x="3754609" y="1018975"/>
          <a:ext cx="1606287" cy="2784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2004-2008 Baseline (26)</a:t>
          </a:r>
        </a:p>
      </cdr:txBody>
    </cdr:sp>
  </cdr:relSizeAnchor>
  <cdr:relSizeAnchor xmlns:cdr="http://schemas.openxmlformats.org/drawingml/2006/chartDrawing">
    <cdr:from>
      <cdr:x>0.68162</cdr:x>
      <cdr:y>0.65916</cdr:y>
    </cdr:from>
    <cdr:to>
      <cdr:x>0.96181</cdr:x>
      <cdr:y>0.72353</cdr:y>
    </cdr:to>
    <cdr:sp macro="" textlink="">
      <cdr:nvSpPr>
        <cdr:cNvPr id="3" name="TextBox 1"/>
        <cdr:cNvSpPr txBox="1"/>
      </cdr:nvSpPr>
      <cdr:spPr>
        <a:xfrm xmlns:a="http://schemas.openxmlformats.org/drawingml/2006/main">
          <a:off x="3804545" y="2851115"/>
          <a:ext cx="1563922" cy="2784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2004-2008 Baseline (5)</a:t>
          </a:r>
        </a:p>
      </cdr:txBody>
    </cdr:sp>
  </cdr:relSizeAnchor>
</c:userShapes>
</file>

<file path=xl/drawings/drawing56.xml><?xml version="1.0" encoding="utf-8"?>
<c:userShapes xmlns:c="http://schemas.openxmlformats.org/drawingml/2006/chart">
  <cdr:relSizeAnchor xmlns:cdr="http://schemas.openxmlformats.org/drawingml/2006/chartDrawing">
    <cdr:from>
      <cdr:x>0.62543</cdr:x>
      <cdr:y>0.25482</cdr:y>
    </cdr:from>
    <cdr:to>
      <cdr:x>0.93767</cdr:x>
      <cdr:y>0.31579</cdr:y>
    </cdr:to>
    <cdr:sp macro="" textlink="">
      <cdr:nvSpPr>
        <cdr:cNvPr id="2" name="TextBox 1"/>
        <cdr:cNvSpPr txBox="1"/>
      </cdr:nvSpPr>
      <cdr:spPr>
        <a:xfrm xmlns:a="http://schemas.openxmlformats.org/drawingml/2006/main">
          <a:off x="3526684" y="1086574"/>
          <a:ext cx="1760659" cy="2599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2004-2008 Baseline (26)</a:t>
          </a:r>
        </a:p>
      </cdr:txBody>
    </cdr:sp>
  </cdr:relSizeAnchor>
  <cdr:relSizeAnchor xmlns:cdr="http://schemas.openxmlformats.org/drawingml/2006/chartDrawing">
    <cdr:from>
      <cdr:x>0.63653</cdr:x>
      <cdr:y>0.64483</cdr:y>
    </cdr:from>
    <cdr:to>
      <cdr:x>0.93145</cdr:x>
      <cdr:y>0.70495</cdr:y>
    </cdr:to>
    <cdr:sp macro="" textlink="">
      <cdr:nvSpPr>
        <cdr:cNvPr id="3" name="TextBox 1"/>
        <cdr:cNvSpPr txBox="1"/>
      </cdr:nvSpPr>
      <cdr:spPr>
        <a:xfrm xmlns:a="http://schemas.openxmlformats.org/drawingml/2006/main">
          <a:off x="3577167" y="2465658"/>
          <a:ext cx="1657340" cy="2298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2004-2008 Baseline (5)</a:t>
          </a:r>
        </a:p>
      </cdr:txBody>
    </cdr:sp>
  </cdr:relSizeAnchor>
</c:userShapes>
</file>

<file path=xl/drawings/drawing57.xml><?xml version="1.0" encoding="utf-8"?>
<xdr:wsDr xmlns:xdr="http://schemas.openxmlformats.org/drawingml/2006/spreadsheetDrawing" xmlns:a="http://schemas.openxmlformats.org/drawingml/2006/main">
  <xdr:twoCellAnchor>
    <xdr:from>
      <xdr:col>10</xdr:col>
      <xdr:colOff>367240</xdr:colOff>
      <xdr:row>5</xdr:row>
      <xdr:rowOff>59267</xdr:rowOff>
    </xdr:from>
    <xdr:to>
      <xdr:col>20</xdr:col>
      <xdr:colOff>400049</xdr:colOff>
      <xdr:row>26</xdr:row>
      <xdr:rowOff>85725</xdr:rowOff>
    </xdr:to>
    <xdr:graphicFrame macro="">
      <xdr:nvGraphicFramePr>
        <xdr:cNvPr id="400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230716</xdr:colOff>
      <xdr:row>62</xdr:row>
      <xdr:rowOff>17991</xdr:rowOff>
    </xdr:from>
    <xdr:to>
      <xdr:col>20</xdr:col>
      <xdr:colOff>533400</xdr:colOff>
      <xdr:row>82</xdr:row>
      <xdr:rowOff>133350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0.6443</cdr:x>
      <cdr:y>0.20002</cdr:y>
    </cdr:from>
    <cdr:to>
      <cdr:x>0.96191</cdr:x>
      <cdr:y>0.26688</cdr:y>
    </cdr:to>
    <cdr:sp macro="" textlink="">
      <cdr:nvSpPr>
        <cdr:cNvPr id="2" name="TextBox 1"/>
        <cdr:cNvSpPr txBox="1"/>
      </cdr:nvSpPr>
      <cdr:spPr>
        <a:xfrm xmlns:a="http://schemas.openxmlformats.org/drawingml/2006/main">
          <a:off x="3948800" y="887375"/>
          <a:ext cx="1946571" cy="2966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2004-2008 Baseline (33)</a:t>
          </a:r>
        </a:p>
      </cdr:txBody>
    </cdr:sp>
  </cdr:relSizeAnchor>
  <cdr:relSizeAnchor xmlns:cdr="http://schemas.openxmlformats.org/drawingml/2006/chartDrawing">
    <cdr:from>
      <cdr:x>0.68052</cdr:x>
      <cdr:y>0.65686</cdr:y>
    </cdr:from>
    <cdr:to>
      <cdr:x>0.97076</cdr:x>
      <cdr:y>0.72863</cdr:y>
    </cdr:to>
    <cdr:sp macro="" textlink="">
      <cdr:nvSpPr>
        <cdr:cNvPr id="4" name="TextBox 1"/>
        <cdr:cNvSpPr txBox="1"/>
      </cdr:nvSpPr>
      <cdr:spPr>
        <a:xfrm xmlns:a="http://schemas.openxmlformats.org/drawingml/2006/main">
          <a:off x="4170758" y="2914166"/>
          <a:ext cx="1778826" cy="3184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2004-2008 Baseline (7)</a:t>
          </a:r>
        </a:p>
      </cdr:txBody>
    </cdr:sp>
  </cdr:relSizeAnchor>
  <cdr:relSizeAnchor xmlns:cdr="http://schemas.openxmlformats.org/drawingml/2006/chartDrawing">
    <cdr:from>
      <cdr:x>0.81282</cdr:x>
      <cdr:y>0.25719</cdr:y>
    </cdr:from>
    <cdr:to>
      <cdr:x>0.83907</cdr:x>
      <cdr:y>0.31968</cdr:y>
    </cdr:to>
    <cdr:sp macro="" textlink="">
      <cdr:nvSpPr>
        <cdr:cNvPr id="10" name="Straight Arrow Connector 9"/>
        <cdr:cNvSpPr/>
      </cdr:nvSpPr>
      <cdr:spPr>
        <a:xfrm xmlns:a="http://schemas.openxmlformats.org/drawingml/2006/main" rot="5400000">
          <a:off x="4917458" y="1254178"/>
          <a:ext cx="289143" cy="160881"/>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0.77448</cdr:x>
      <cdr:y>0.70491</cdr:y>
    </cdr:from>
    <cdr:to>
      <cdr:x>0.80072</cdr:x>
      <cdr:y>0.7674</cdr:y>
    </cdr:to>
    <cdr:sp macro="" textlink="">
      <cdr:nvSpPr>
        <cdr:cNvPr id="11" name="Straight Arrow Connector 10"/>
        <cdr:cNvSpPr/>
      </cdr:nvSpPr>
      <cdr:spPr>
        <a:xfrm xmlns:a="http://schemas.openxmlformats.org/drawingml/2006/main" rot="5400000">
          <a:off x="4688441" y="3185562"/>
          <a:ext cx="277236" cy="160863"/>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59.xml><?xml version="1.0" encoding="utf-8"?>
<c:userShapes xmlns:c="http://schemas.openxmlformats.org/drawingml/2006/chart">
  <cdr:relSizeAnchor xmlns:cdr="http://schemas.openxmlformats.org/drawingml/2006/chartDrawing">
    <cdr:from>
      <cdr:x>0.64286</cdr:x>
      <cdr:y>0.22097</cdr:y>
    </cdr:from>
    <cdr:to>
      <cdr:x>0.96177</cdr:x>
      <cdr:y>0.28591</cdr:y>
    </cdr:to>
    <cdr:sp macro="" textlink="">
      <cdr:nvSpPr>
        <cdr:cNvPr id="2" name="TextBox 1"/>
        <cdr:cNvSpPr txBox="1"/>
      </cdr:nvSpPr>
      <cdr:spPr>
        <a:xfrm xmlns:a="http://schemas.openxmlformats.org/drawingml/2006/main">
          <a:off x="3617449" y="1006277"/>
          <a:ext cx="1794558" cy="2957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2004-2008 Baseline (33)</a:t>
          </a:r>
        </a:p>
      </cdr:txBody>
    </cdr:sp>
  </cdr:relSizeAnchor>
  <cdr:relSizeAnchor xmlns:cdr="http://schemas.openxmlformats.org/drawingml/2006/chartDrawing">
    <cdr:from>
      <cdr:x>0.67419</cdr:x>
      <cdr:y>0.66105</cdr:y>
    </cdr:from>
    <cdr:to>
      <cdr:x>0.96028</cdr:x>
      <cdr:y>0.71744</cdr:y>
    </cdr:to>
    <cdr:sp macro="" textlink="">
      <cdr:nvSpPr>
        <cdr:cNvPr id="3" name="TextBox 1"/>
        <cdr:cNvSpPr txBox="1"/>
      </cdr:nvSpPr>
      <cdr:spPr>
        <a:xfrm xmlns:a="http://schemas.openxmlformats.org/drawingml/2006/main">
          <a:off x="3793788" y="2443742"/>
          <a:ext cx="1609874" cy="208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2004-2008 Baseline (7)</a:t>
          </a:r>
        </a:p>
      </cdr:txBody>
    </cdr:sp>
  </cdr:relSizeAnchor>
</c:userShapes>
</file>

<file path=xl/drawings/drawing6.xml><?xml version="1.0" encoding="utf-8"?>
<xdr:wsDr xmlns:xdr="http://schemas.openxmlformats.org/drawingml/2006/spreadsheetDrawing" xmlns:a="http://schemas.openxmlformats.org/drawingml/2006/main">
  <xdr:twoCellAnchor>
    <xdr:from>
      <xdr:col>10</xdr:col>
      <xdr:colOff>304800</xdr:colOff>
      <xdr:row>4</xdr:row>
      <xdr:rowOff>57152</xdr:rowOff>
    </xdr:from>
    <xdr:to>
      <xdr:col>19</xdr:col>
      <xdr:colOff>304800</xdr:colOff>
      <xdr:row>18</xdr:row>
      <xdr:rowOff>133350</xdr:rowOff>
    </xdr:to>
    <xdr:graphicFrame macro="">
      <xdr:nvGraphicFramePr>
        <xdr:cNvPr id="416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333375</xdr:colOff>
      <xdr:row>33</xdr:row>
      <xdr:rowOff>87457</xdr:rowOff>
    </xdr:from>
    <xdr:to>
      <xdr:col>19</xdr:col>
      <xdr:colOff>323850</xdr:colOff>
      <xdr:row>54</xdr:row>
      <xdr:rowOff>17689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289984</xdr:colOff>
      <xdr:row>4</xdr:row>
      <xdr:rowOff>153457</xdr:rowOff>
    </xdr:from>
    <xdr:to>
      <xdr:col>19</xdr:col>
      <xdr:colOff>428626</xdr:colOff>
      <xdr:row>24</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247651</xdr:colOff>
      <xdr:row>55</xdr:row>
      <xdr:rowOff>142875</xdr:rowOff>
    </xdr:from>
    <xdr:to>
      <xdr:col>19</xdr:col>
      <xdr:colOff>466726</xdr:colOff>
      <xdr:row>74</xdr:row>
      <xdr:rowOff>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0.68207</cdr:x>
      <cdr:y>0.19239</cdr:y>
    </cdr:from>
    <cdr:to>
      <cdr:x>0.96317</cdr:x>
      <cdr:y>0.26765</cdr:y>
    </cdr:to>
    <cdr:sp macro="" textlink="">
      <cdr:nvSpPr>
        <cdr:cNvPr id="2" name="TextBox 1"/>
        <cdr:cNvSpPr txBox="1"/>
      </cdr:nvSpPr>
      <cdr:spPr>
        <a:xfrm xmlns:a="http://schemas.openxmlformats.org/drawingml/2006/main">
          <a:off x="3836691" y="784115"/>
          <a:ext cx="1581199" cy="3067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2008-2012 Baseline (22)</a:t>
          </a:r>
        </a:p>
      </cdr:txBody>
    </cdr:sp>
  </cdr:relSizeAnchor>
  <cdr:relSizeAnchor xmlns:cdr="http://schemas.openxmlformats.org/drawingml/2006/chartDrawing">
    <cdr:from>
      <cdr:x>0.6535</cdr:x>
      <cdr:y>0.60506</cdr:y>
    </cdr:from>
    <cdr:to>
      <cdr:x>0.9346</cdr:x>
      <cdr:y>0.68031</cdr:y>
    </cdr:to>
    <cdr:sp macro="" textlink="">
      <cdr:nvSpPr>
        <cdr:cNvPr id="4" name="TextBox 1"/>
        <cdr:cNvSpPr txBox="1"/>
      </cdr:nvSpPr>
      <cdr:spPr>
        <a:xfrm xmlns:a="http://schemas.openxmlformats.org/drawingml/2006/main">
          <a:off x="3675985" y="2581272"/>
          <a:ext cx="1581199" cy="3210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2008-2012 Baseline (6)</a:t>
          </a:r>
        </a:p>
      </cdr:txBody>
    </cdr:sp>
  </cdr:relSizeAnchor>
</c:userShapes>
</file>

<file path=xl/drawings/drawing62.xml><?xml version="1.0" encoding="utf-8"?>
<c:userShapes xmlns:c="http://schemas.openxmlformats.org/drawingml/2006/chart">
  <cdr:relSizeAnchor xmlns:cdr="http://schemas.openxmlformats.org/drawingml/2006/chartDrawing">
    <cdr:from>
      <cdr:x>0.59987</cdr:x>
      <cdr:y>0.20039</cdr:y>
    </cdr:from>
    <cdr:to>
      <cdr:x>0.91878</cdr:x>
      <cdr:y>0.26533</cdr:y>
    </cdr:to>
    <cdr:sp macro="" textlink="">
      <cdr:nvSpPr>
        <cdr:cNvPr id="2" name="TextBox 1"/>
        <cdr:cNvSpPr txBox="1"/>
      </cdr:nvSpPr>
      <cdr:spPr>
        <a:xfrm xmlns:a="http://schemas.openxmlformats.org/drawingml/2006/main">
          <a:off x="3422528" y="755841"/>
          <a:ext cx="1819533" cy="244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2008-2012 Baseline (22)</a:t>
          </a:r>
        </a:p>
      </cdr:txBody>
    </cdr:sp>
  </cdr:relSizeAnchor>
  <cdr:relSizeAnchor xmlns:cdr="http://schemas.openxmlformats.org/drawingml/2006/chartDrawing">
    <cdr:from>
      <cdr:x>0.6394</cdr:x>
      <cdr:y>0.63623</cdr:y>
    </cdr:from>
    <cdr:to>
      <cdr:x>0.92154</cdr:x>
      <cdr:y>0.70584</cdr:y>
    </cdr:to>
    <cdr:sp macro="" textlink="">
      <cdr:nvSpPr>
        <cdr:cNvPr id="3" name="TextBox 1"/>
        <cdr:cNvSpPr txBox="1"/>
      </cdr:nvSpPr>
      <cdr:spPr>
        <a:xfrm xmlns:a="http://schemas.openxmlformats.org/drawingml/2006/main">
          <a:off x="3648074" y="2399814"/>
          <a:ext cx="1609743" cy="2625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2008-2012 Baseline (6)</a:t>
          </a:r>
        </a:p>
      </cdr:txBody>
    </cdr:sp>
  </cdr:relSizeAnchor>
</c:userShapes>
</file>

<file path=xl/drawings/drawing63.xml><?xml version="1.0" encoding="utf-8"?>
<xdr:wsDr xmlns:xdr="http://schemas.openxmlformats.org/drawingml/2006/spreadsheetDrawing" xmlns:a="http://schemas.openxmlformats.org/drawingml/2006/main">
  <xdr:twoCellAnchor>
    <xdr:from>
      <xdr:col>10</xdr:col>
      <xdr:colOff>213968</xdr:colOff>
      <xdr:row>4</xdr:row>
      <xdr:rowOff>126192</xdr:rowOff>
    </xdr:from>
    <xdr:to>
      <xdr:col>19</xdr:col>
      <xdr:colOff>419100</xdr:colOff>
      <xdr:row>25</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171450</xdr:colOff>
      <xdr:row>55</xdr:row>
      <xdr:rowOff>123825</xdr:rowOff>
    </xdr:from>
    <xdr:to>
      <xdr:col>19</xdr:col>
      <xdr:colOff>457200</xdr:colOff>
      <xdr:row>73</xdr:row>
      <xdr:rowOff>123825</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0.67169</cdr:x>
      <cdr:y>0.22383</cdr:y>
    </cdr:from>
    <cdr:to>
      <cdr:x>0.96904</cdr:x>
      <cdr:y>0.29094</cdr:y>
    </cdr:to>
    <cdr:sp macro="" textlink="">
      <cdr:nvSpPr>
        <cdr:cNvPr id="2" name="TextBox 1"/>
        <cdr:cNvSpPr txBox="1"/>
      </cdr:nvSpPr>
      <cdr:spPr>
        <a:xfrm xmlns:a="http://schemas.openxmlformats.org/drawingml/2006/main">
          <a:off x="3822922" y="956728"/>
          <a:ext cx="1692377" cy="286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2008-2012 Baseline (33)</a:t>
          </a:r>
        </a:p>
      </cdr:txBody>
    </cdr:sp>
  </cdr:relSizeAnchor>
  <cdr:relSizeAnchor xmlns:cdr="http://schemas.openxmlformats.org/drawingml/2006/chartDrawing">
    <cdr:from>
      <cdr:x>0.67731</cdr:x>
      <cdr:y>0.73086</cdr:y>
    </cdr:from>
    <cdr:to>
      <cdr:x>0.97467</cdr:x>
      <cdr:y>0.79797</cdr:y>
    </cdr:to>
    <cdr:sp macro="" textlink="">
      <cdr:nvSpPr>
        <cdr:cNvPr id="4" name="TextBox 1"/>
        <cdr:cNvSpPr txBox="1"/>
      </cdr:nvSpPr>
      <cdr:spPr>
        <a:xfrm xmlns:a="http://schemas.openxmlformats.org/drawingml/2006/main">
          <a:off x="3854912" y="3123954"/>
          <a:ext cx="1692434" cy="286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2008-2012 Baseline (9)</a:t>
          </a:r>
        </a:p>
      </cdr:txBody>
    </cdr:sp>
  </cdr:relSizeAnchor>
  <cdr:relSizeAnchor xmlns:cdr="http://schemas.openxmlformats.org/drawingml/2006/chartDrawing">
    <cdr:from>
      <cdr:x>0.77541</cdr:x>
      <cdr:y>0.27038</cdr:y>
    </cdr:from>
    <cdr:to>
      <cdr:x>0.80367</cdr:x>
      <cdr:y>0.33524</cdr:y>
    </cdr:to>
    <cdr:sp macro="" textlink="">
      <cdr:nvSpPr>
        <cdr:cNvPr id="5" name="Straight Arrow Connector 4"/>
        <cdr:cNvSpPr/>
      </cdr:nvSpPr>
      <cdr:spPr>
        <a:xfrm xmlns:a="http://schemas.openxmlformats.org/drawingml/2006/main" rot="5400000">
          <a:off x="4348902" y="1271582"/>
          <a:ext cx="289591" cy="160843"/>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65.xml><?xml version="1.0" encoding="utf-8"?>
<c:userShapes xmlns:c="http://schemas.openxmlformats.org/drawingml/2006/chart">
  <cdr:relSizeAnchor xmlns:cdr="http://schemas.openxmlformats.org/drawingml/2006/chartDrawing">
    <cdr:from>
      <cdr:x>0.60121</cdr:x>
      <cdr:y>0.24982</cdr:y>
    </cdr:from>
    <cdr:to>
      <cdr:x>0.92012</cdr:x>
      <cdr:y>0.31476</cdr:y>
    </cdr:to>
    <cdr:sp macro="" textlink="">
      <cdr:nvSpPr>
        <cdr:cNvPr id="2" name="TextBox 1"/>
        <cdr:cNvSpPr txBox="1"/>
      </cdr:nvSpPr>
      <cdr:spPr>
        <a:xfrm xmlns:a="http://schemas.openxmlformats.org/drawingml/2006/main">
          <a:off x="3470276" y="932779"/>
          <a:ext cx="1840797" cy="2424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2008-2012 Baseline (33)</a:t>
          </a:r>
        </a:p>
      </cdr:txBody>
    </cdr:sp>
  </cdr:relSizeAnchor>
  <cdr:relSizeAnchor xmlns:cdr="http://schemas.openxmlformats.org/drawingml/2006/chartDrawing">
    <cdr:from>
      <cdr:x>0.63245</cdr:x>
      <cdr:y>0.64678</cdr:y>
    </cdr:from>
    <cdr:to>
      <cdr:x>0.91854</cdr:x>
      <cdr:y>0.71843</cdr:y>
    </cdr:to>
    <cdr:sp macro="" textlink="">
      <cdr:nvSpPr>
        <cdr:cNvPr id="3" name="TextBox 1"/>
        <cdr:cNvSpPr txBox="1"/>
      </cdr:nvSpPr>
      <cdr:spPr>
        <a:xfrm xmlns:a="http://schemas.openxmlformats.org/drawingml/2006/main">
          <a:off x="3650597" y="2414946"/>
          <a:ext cx="1651355" cy="2675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Calibri"/>
              <a:cs typeface="Arial" pitchFamily="34" charset="0"/>
            </a:rPr>
            <a:t>2008-2012 Baseline (9)</a:t>
          </a:r>
        </a:p>
      </cdr:txBody>
    </cdr:sp>
  </cdr:relSizeAnchor>
</c:userShapes>
</file>

<file path=xl/drawings/drawing66.xml><?xml version="1.0" encoding="utf-8"?>
<xdr:wsDr xmlns:xdr="http://schemas.openxmlformats.org/drawingml/2006/spreadsheetDrawing" xmlns:a="http://schemas.openxmlformats.org/drawingml/2006/main">
  <xdr:twoCellAnchor>
    <xdr:from>
      <xdr:col>10</xdr:col>
      <xdr:colOff>304801</xdr:colOff>
      <xdr:row>4</xdr:row>
      <xdr:rowOff>133350</xdr:rowOff>
    </xdr:from>
    <xdr:to>
      <xdr:col>19</xdr:col>
      <xdr:colOff>428625</xdr:colOff>
      <xdr:row>24</xdr:row>
      <xdr:rowOff>47625</xdr:rowOff>
    </xdr:to>
    <xdr:graphicFrame macro="">
      <xdr:nvGraphicFramePr>
        <xdr:cNvPr id="420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228600</xdr:colOff>
      <xdr:row>34</xdr:row>
      <xdr:rowOff>114301</xdr:rowOff>
    </xdr:from>
    <xdr:to>
      <xdr:col>19</xdr:col>
      <xdr:colOff>428625</xdr:colOff>
      <xdr:row>55</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0.62346</cdr:x>
      <cdr:y>0.20546</cdr:y>
    </cdr:from>
    <cdr:to>
      <cdr:x>0.98286</cdr:x>
      <cdr:y>0.28327</cdr:y>
    </cdr:to>
    <cdr:sp macro="" textlink="">
      <cdr:nvSpPr>
        <cdr:cNvPr id="2" name="TextBox 1"/>
        <cdr:cNvSpPr txBox="1"/>
      </cdr:nvSpPr>
      <cdr:spPr>
        <a:xfrm xmlns:a="http://schemas.openxmlformats.org/drawingml/2006/main">
          <a:off x="3497732" y="804336"/>
          <a:ext cx="2016315" cy="30460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(425)</a:t>
          </a:r>
        </a:p>
      </cdr:txBody>
    </cdr:sp>
  </cdr:relSizeAnchor>
  <cdr:relSizeAnchor xmlns:cdr="http://schemas.openxmlformats.org/drawingml/2006/chartDrawing">
    <cdr:from>
      <cdr:x>0.18409</cdr:x>
      <cdr:y>0.54099</cdr:y>
    </cdr:from>
    <cdr:to>
      <cdr:x>0.55466</cdr:x>
      <cdr:y>0.69242</cdr:y>
    </cdr:to>
    <cdr:sp macro="" textlink="">
      <cdr:nvSpPr>
        <cdr:cNvPr id="5" name="TextBox 1"/>
        <cdr:cNvSpPr txBox="1"/>
      </cdr:nvSpPr>
      <cdr:spPr>
        <a:xfrm xmlns:a="http://schemas.openxmlformats.org/drawingml/2006/main">
          <a:off x="1032766" y="2117843"/>
          <a:ext cx="2078980" cy="5928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100" b="1">
              <a:latin typeface="+mn-lt"/>
              <a:cs typeface="Arial" pitchFamily="34" charset="0"/>
            </a:rPr>
            <a:t>KSIs</a:t>
          </a:r>
          <a:r>
            <a:rPr lang="en-GB" sz="1100" b="1" baseline="0">
              <a:latin typeface="+mn-lt"/>
              <a:cs typeface="Arial" pitchFamily="34" charset="0"/>
            </a:rPr>
            <a:t> resulting from collisions involving drivers under 25</a:t>
          </a:r>
          <a:endParaRPr lang="en-GB" sz="1100" b="1">
            <a:latin typeface="+mn-lt"/>
            <a:cs typeface="Arial" pitchFamily="34" charset="0"/>
          </a:endParaRPr>
        </a:p>
      </cdr:txBody>
    </cdr:sp>
  </cdr:relSizeAnchor>
  <cdr:relSizeAnchor xmlns:cdr="http://schemas.openxmlformats.org/drawingml/2006/chartDrawing">
    <cdr:from>
      <cdr:x>0.44792</cdr:x>
      <cdr:y>0.46219</cdr:y>
    </cdr:from>
    <cdr:to>
      <cdr:x>0.47832</cdr:x>
      <cdr:y>0.53999</cdr:y>
    </cdr:to>
    <cdr:sp macro="" textlink="">
      <cdr:nvSpPr>
        <cdr:cNvPr id="11" name="Straight Arrow Connector 10"/>
        <cdr:cNvSpPr/>
      </cdr:nvSpPr>
      <cdr:spPr>
        <a:xfrm xmlns:a="http://schemas.openxmlformats.org/drawingml/2006/main" rot="5400000" flipH="1" flipV="1">
          <a:off x="2431095" y="2067314"/>
          <a:ext cx="334211" cy="170551"/>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68.xml><?xml version="1.0" encoding="utf-8"?>
<c:userShapes xmlns:c="http://schemas.openxmlformats.org/drawingml/2006/chart">
  <cdr:relSizeAnchor xmlns:cdr="http://schemas.openxmlformats.org/drawingml/2006/chartDrawing">
    <cdr:from>
      <cdr:x>0.59684</cdr:x>
      <cdr:y>0.20203</cdr:y>
    </cdr:from>
    <cdr:to>
      <cdr:x>0.96985</cdr:x>
      <cdr:y>0.27984</cdr:y>
    </cdr:to>
    <cdr:sp macro="" textlink="">
      <cdr:nvSpPr>
        <cdr:cNvPr id="2" name="TextBox 1"/>
        <cdr:cNvSpPr txBox="1"/>
      </cdr:nvSpPr>
      <cdr:spPr>
        <a:xfrm xmlns:a="http://schemas.openxmlformats.org/drawingml/2006/main">
          <a:off x="3393859" y="825536"/>
          <a:ext cx="2121093" cy="317949"/>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(425)</a:t>
          </a:r>
        </a:p>
      </cdr:txBody>
    </cdr:sp>
  </cdr:relSizeAnchor>
  <cdr:relSizeAnchor xmlns:cdr="http://schemas.openxmlformats.org/drawingml/2006/chartDrawing">
    <cdr:from>
      <cdr:x>0.22123</cdr:x>
      <cdr:y>0.53089</cdr:y>
    </cdr:from>
    <cdr:to>
      <cdr:x>0.59181</cdr:x>
      <cdr:y>0.67456</cdr:y>
    </cdr:to>
    <cdr:sp macro="" textlink="">
      <cdr:nvSpPr>
        <cdr:cNvPr id="5" name="TextBox 1"/>
        <cdr:cNvSpPr txBox="1"/>
      </cdr:nvSpPr>
      <cdr:spPr>
        <a:xfrm xmlns:a="http://schemas.openxmlformats.org/drawingml/2006/main">
          <a:off x="1258036" y="2265407"/>
          <a:ext cx="2107219" cy="6130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100" b="1">
              <a:latin typeface="+mn-lt"/>
              <a:cs typeface="Arial" pitchFamily="34" charset="0"/>
            </a:rPr>
            <a:t>KSIs</a:t>
          </a:r>
          <a:r>
            <a:rPr lang="en-GB" sz="1100" b="1" baseline="0">
              <a:latin typeface="+mn-lt"/>
              <a:cs typeface="Arial" pitchFamily="34" charset="0"/>
            </a:rPr>
            <a:t> resulting from collisions involving drivers under 25</a:t>
          </a:r>
          <a:endParaRPr lang="en-GB" sz="1100" b="1">
            <a:latin typeface="+mn-lt"/>
            <a:cs typeface="Arial" pitchFamily="34" charset="0"/>
          </a:endParaRPr>
        </a:p>
      </cdr:txBody>
    </cdr:sp>
  </cdr:relSizeAnchor>
  <cdr:relSizeAnchor xmlns:cdr="http://schemas.openxmlformats.org/drawingml/2006/chartDrawing">
    <cdr:from>
      <cdr:x>0.45326</cdr:x>
      <cdr:y>0.45242</cdr:y>
    </cdr:from>
    <cdr:to>
      <cdr:x>0.47748</cdr:x>
      <cdr:y>0.52346</cdr:y>
    </cdr:to>
    <cdr:sp macro="" textlink="">
      <cdr:nvSpPr>
        <cdr:cNvPr id="11" name="Straight Arrow Connector 10"/>
        <cdr:cNvSpPr/>
      </cdr:nvSpPr>
      <cdr:spPr>
        <a:xfrm xmlns:a="http://schemas.openxmlformats.org/drawingml/2006/main" rot="5400000" flipH="1" flipV="1">
          <a:off x="2494697" y="2013271"/>
          <a:ext cx="303142" cy="137725"/>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361949</xdr:colOff>
      <xdr:row>4</xdr:row>
      <xdr:rowOff>161923</xdr:rowOff>
    </xdr:from>
    <xdr:to>
      <xdr:col>19</xdr:col>
      <xdr:colOff>276225</xdr:colOff>
      <xdr:row>25</xdr:row>
      <xdr:rowOff>9525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295275</xdr:colOff>
      <xdr:row>31</xdr:row>
      <xdr:rowOff>95250</xdr:rowOff>
    </xdr:from>
    <xdr:to>
      <xdr:col>19</xdr:col>
      <xdr:colOff>104774</xdr:colOff>
      <xdr:row>48</xdr:row>
      <xdr:rowOff>247649</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361948</xdr:colOff>
      <xdr:row>4</xdr:row>
      <xdr:rowOff>161923</xdr:rowOff>
    </xdr:from>
    <xdr:to>
      <xdr:col>20</xdr:col>
      <xdr:colOff>228600</xdr:colOff>
      <xdr:row>26</xdr:row>
      <xdr:rowOff>9525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247649</xdr:colOff>
      <xdr:row>31</xdr:row>
      <xdr:rowOff>76198</xdr:rowOff>
    </xdr:from>
    <xdr:to>
      <xdr:col>20</xdr:col>
      <xdr:colOff>28575</xdr:colOff>
      <xdr:row>49</xdr:row>
      <xdr:rowOff>57149</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0.63181</cdr:x>
      <cdr:y>0.11196</cdr:y>
    </cdr:from>
    <cdr:to>
      <cdr:x>0.99029</cdr:x>
      <cdr:y>0.17448</cdr:y>
    </cdr:to>
    <cdr:sp macro="" textlink="">
      <cdr:nvSpPr>
        <cdr:cNvPr id="2" name="TextBox 1"/>
        <cdr:cNvSpPr txBox="1"/>
      </cdr:nvSpPr>
      <cdr:spPr>
        <a:xfrm xmlns:a="http://schemas.openxmlformats.org/drawingml/2006/main">
          <a:off x="2877263" y="255948"/>
          <a:ext cx="1632518" cy="142921"/>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(1,111)</a:t>
          </a:r>
        </a:p>
      </cdr:txBody>
    </cdr:sp>
  </cdr:relSizeAnchor>
  <cdr:relSizeAnchor xmlns:cdr="http://schemas.openxmlformats.org/drawingml/2006/chartDrawing">
    <cdr:from>
      <cdr:x>0.1987</cdr:x>
      <cdr:y>0.3867</cdr:y>
    </cdr:from>
    <cdr:to>
      <cdr:x>0.50449</cdr:x>
      <cdr:y>0.45833</cdr:y>
    </cdr:to>
    <cdr:sp macro="" textlink="">
      <cdr:nvSpPr>
        <cdr:cNvPr id="5" name="TextBox 1"/>
        <cdr:cNvSpPr txBox="1"/>
      </cdr:nvSpPr>
      <cdr:spPr>
        <a:xfrm xmlns:a="http://schemas.openxmlformats.org/drawingml/2006/main">
          <a:off x="904875" y="883996"/>
          <a:ext cx="1392572" cy="1637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GB" sz="1050" b="1">
              <a:latin typeface="+mn-lt"/>
              <a:cs typeface="Arial" pitchFamily="34" charset="0"/>
            </a:rPr>
            <a:t>People Seriously Injured</a:t>
          </a:r>
        </a:p>
      </cdr:txBody>
    </cdr:sp>
  </cdr:relSizeAnchor>
  <cdr:relSizeAnchor xmlns:cdr="http://schemas.openxmlformats.org/drawingml/2006/chartDrawing">
    <cdr:from>
      <cdr:x>0.39133</cdr:x>
      <cdr:y>0.2799</cdr:y>
    </cdr:from>
    <cdr:to>
      <cdr:x>0.41781</cdr:x>
      <cdr:y>0.39434</cdr:y>
    </cdr:to>
    <cdr:sp macro="" textlink="">
      <cdr:nvSpPr>
        <cdr:cNvPr id="11" name="Straight Arrow Connector 10"/>
        <cdr:cNvSpPr/>
      </cdr:nvSpPr>
      <cdr:spPr>
        <a:xfrm xmlns:a="http://schemas.openxmlformats.org/drawingml/2006/main" rot="5400000" flipH="1" flipV="1">
          <a:off x="2036269" y="1188294"/>
          <a:ext cx="428381" cy="147287"/>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0.67684</cdr:x>
      <cdr:y>0.50509</cdr:y>
    </cdr:from>
    <cdr:to>
      <cdr:x>0.96839</cdr:x>
      <cdr:y>0.57419</cdr:y>
    </cdr:to>
    <cdr:sp macro="" textlink="">
      <cdr:nvSpPr>
        <cdr:cNvPr id="7" name="TextBox 1"/>
        <cdr:cNvSpPr txBox="1"/>
      </cdr:nvSpPr>
      <cdr:spPr>
        <a:xfrm xmlns:a="http://schemas.openxmlformats.org/drawingml/2006/main">
          <a:off x="3764990" y="1890716"/>
          <a:ext cx="1621776" cy="2586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2020 Target (611)</a:t>
          </a:r>
        </a:p>
      </cdr:txBody>
    </cdr:sp>
  </cdr:relSizeAnchor>
</c:userShapes>
</file>

<file path=xl/drawings/drawing70.xml><?xml version="1.0" encoding="utf-8"?>
<xdr:wsDr xmlns:xdr="http://schemas.openxmlformats.org/drawingml/2006/spreadsheetDrawing" xmlns:a="http://schemas.openxmlformats.org/drawingml/2006/main">
  <xdr:twoCellAnchor>
    <xdr:from>
      <xdr:col>10</xdr:col>
      <xdr:colOff>342900</xdr:colOff>
      <xdr:row>4</xdr:row>
      <xdr:rowOff>66675</xdr:rowOff>
    </xdr:from>
    <xdr:to>
      <xdr:col>19</xdr:col>
      <xdr:colOff>514350</xdr:colOff>
      <xdr:row>21</xdr:row>
      <xdr:rowOff>152400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285750</xdr:colOff>
      <xdr:row>29</xdr:row>
      <xdr:rowOff>76200</xdr:rowOff>
    </xdr:from>
    <xdr:to>
      <xdr:col>19</xdr:col>
      <xdr:colOff>419099</xdr:colOff>
      <xdr:row>49</xdr:row>
      <xdr:rowOff>171450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247649</xdr:colOff>
      <xdr:row>55</xdr:row>
      <xdr:rowOff>19050</xdr:rowOff>
    </xdr:from>
    <xdr:to>
      <xdr:col>19</xdr:col>
      <xdr:colOff>447674</xdr:colOff>
      <xdr:row>78</xdr:row>
      <xdr:rowOff>123825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142876</xdr:colOff>
      <xdr:row>4</xdr:row>
      <xdr:rowOff>28574</xdr:rowOff>
    </xdr:from>
    <xdr:to>
      <xdr:col>14</xdr:col>
      <xdr:colOff>523875</xdr:colOff>
      <xdr:row>19</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7</xdr:col>
      <xdr:colOff>224460</xdr:colOff>
      <xdr:row>4</xdr:row>
      <xdr:rowOff>38099</xdr:rowOff>
    </xdr:from>
    <xdr:to>
      <xdr:col>14</xdr:col>
      <xdr:colOff>466726</xdr:colOff>
      <xdr:row>18</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55</xdr:row>
      <xdr:rowOff>0</xdr:rowOff>
    </xdr:from>
    <xdr:to>
      <xdr:col>0</xdr:col>
      <xdr:colOff>6095128</xdr:colOff>
      <xdr:row>68</xdr:row>
      <xdr:rowOff>169334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3274000"/>
          <a:ext cx="6095128" cy="2783417"/>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0.64603</cdr:x>
      <cdr:y>0.1298</cdr:y>
    </cdr:from>
    <cdr:to>
      <cdr:x>0.968</cdr:x>
      <cdr:y>0.20444</cdr:y>
    </cdr:to>
    <cdr:sp macro="" textlink="">
      <cdr:nvSpPr>
        <cdr:cNvPr id="2" name="TextBox 1"/>
        <cdr:cNvSpPr txBox="1"/>
      </cdr:nvSpPr>
      <cdr:spPr>
        <a:xfrm xmlns:a="http://schemas.openxmlformats.org/drawingml/2006/main">
          <a:off x="3538216" y="515154"/>
          <a:ext cx="1763389" cy="2962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GB" sz="1100" b="1">
              <a:latin typeface="+mn-lt"/>
              <a:cs typeface="Arial" pitchFamily="34" charset="0"/>
            </a:rPr>
            <a:t>2004-2008 Baseline (1,111)</a:t>
          </a:r>
        </a:p>
      </cdr:txBody>
    </cdr:sp>
  </cdr:relSizeAnchor>
  <cdr:relSizeAnchor xmlns:cdr="http://schemas.openxmlformats.org/drawingml/2006/chartDrawing">
    <cdr:from>
      <cdr:x>0.25356</cdr:x>
      <cdr:y>0.35519</cdr:y>
    </cdr:from>
    <cdr:to>
      <cdr:x>0.5513</cdr:x>
      <cdr:y>0.42475</cdr:y>
    </cdr:to>
    <cdr:sp macro="" textlink="">
      <cdr:nvSpPr>
        <cdr:cNvPr id="5" name="TextBox 1"/>
        <cdr:cNvSpPr txBox="1"/>
      </cdr:nvSpPr>
      <cdr:spPr>
        <a:xfrm xmlns:a="http://schemas.openxmlformats.org/drawingml/2006/main">
          <a:off x="1388715" y="1477353"/>
          <a:ext cx="1630709" cy="2893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GB" sz="1100" b="1">
              <a:latin typeface="Calibri"/>
              <a:ea typeface="+mn-ea"/>
              <a:cs typeface="+mn-cs"/>
            </a:rPr>
            <a:t>People</a:t>
          </a:r>
          <a:r>
            <a:rPr lang="en-GB" sz="1100" b="1" baseline="0">
              <a:latin typeface="Calibri"/>
              <a:ea typeface="+mn-ea"/>
              <a:cs typeface="+mn-cs"/>
            </a:rPr>
            <a:t> </a:t>
          </a:r>
          <a:r>
            <a:rPr lang="en-GB" sz="1100" b="1">
              <a:latin typeface="Calibri"/>
              <a:ea typeface="+mn-ea"/>
              <a:cs typeface="+mn-cs"/>
            </a:rPr>
            <a:t>Seriously</a:t>
          </a:r>
          <a:r>
            <a:rPr lang="en-GB" sz="1100" b="1" baseline="0">
              <a:latin typeface="Calibri"/>
              <a:ea typeface="+mn-ea"/>
              <a:cs typeface="+mn-cs"/>
            </a:rPr>
            <a:t> </a:t>
          </a:r>
          <a:r>
            <a:rPr lang="en-GB" sz="1100" b="1">
              <a:latin typeface="Calibri"/>
              <a:ea typeface="+mn-ea"/>
              <a:cs typeface="+mn-cs"/>
            </a:rPr>
            <a:t>Injured</a:t>
          </a:r>
          <a:endParaRPr lang="en-GB"/>
        </a:p>
      </cdr:txBody>
    </cdr:sp>
  </cdr:relSizeAnchor>
  <cdr:relSizeAnchor xmlns:cdr="http://schemas.openxmlformats.org/drawingml/2006/chartDrawing">
    <cdr:from>
      <cdr:x>0.36484</cdr:x>
      <cdr:y>0.27775</cdr:y>
    </cdr:from>
    <cdr:to>
      <cdr:x>0.40825</cdr:x>
      <cdr:y>0.37607</cdr:y>
    </cdr:to>
    <cdr:sp macro="" textlink="">
      <cdr:nvSpPr>
        <cdr:cNvPr id="11" name="Straight Arrow Connector 10"/>
        <cdr:cNvSpPr/>
      </cdr:nvSpPr>
      <cdr:spPr>
        <a:xfrm xmlns:a="http://schemas.openxmlformats.org/drawingml/2006/main" rot="5400000" flipH="1" flipV="1">
          <a:off x="1912585" y="1240852"/>
          <a:ext cx="408946" cy="237751"/>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0.73674</cdr:x>
      <cdr:y>0.48229</cdr:y>
    </cdr:from>
    <cdr:to>
      <cdr:x>0.96759</cdr:x>
      <cdr:y>0.55727</cdr:y>
    </cdr:to>
    <cdr:sp macro="" textlink="">
      <cdr:nvSpPr>
        <cdr:cNvPr id="7" name="TextBox 1"/>
        <cdr:cNvSpPr txBox="1"/>
      </cdr:nvSpPr>
      <cdr:spPr>
        <a:xfrm xmlns:a="http://schemas.openxmlformats.org/drawingml/2006/main">
          <a:off x="4035024" y="1822257"/>
          <a:ext cx="1264336" cy="283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GB" sz="1100" b="1">
              <a:latin typeface="+mn-lt"/>
              <a:cs typeface="Arial" pitchFamily="34" charset="0"/>
            </a:rPr>
            <a:t>2020 Target (611)</a:t>
          </a:r>
        </a:p>
      </cdr:txBody>
    </cdr:sp>
  </cdr:relSizeAnchor>
</c:userShapes>
</file>

<file path=xl/drawings/drawing9.xml><?xml version="1.0" encoding="utf-8"?>
<xdr:wsDr xmlns:xdr="http://schemas.openxmlformats.org/drawingml/2006/spreadsheetDrawing" xmlns:a="http://schemas.openxmlformats.org/drawingml/2006/main">
  <xdr:twoCellAnchor>
    <xdr:from>
      <xdr:col>10</xdr:col>
      <xdr:colOff>304801</xdr:colOff>
      <xdr:row>4</xdr:row>
      <xdr:rowOff>146796</xdr:rowOff>
    </xdr:from>
    <xdr:to>
      <xdr:col>20</xdr:col>
      <xdr:colOff>257175</xdr:colOff>
      <xdr:row>24</xdr:row>
      <xdr:rowOff>276225</xdr:rowOff>
    </xdr:to>
    <xdr:graphicFrame macro="">
      <xdr:nvGraphicFramePr>
        <xdr:cNvPr id="62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276226</xdr:colOff>
      <xdr:row>33</xdr:row>
      <xdr:rowOff>96982</xdr:rowOff>
    </xdr:from>
    <xdr:to>
      <xdr:col>19</xdr:col>
      <xdr:colOff>390525</xdr:colOff>
      <xdr:row>54</xdr:row>
      <xdr:rowOff>27214</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s://www.infrastructure-ni.gov.uk/sites/default/files/publications/infrastructure/northern-ireland-road-safety-strategy-to-2020-indicator-guidance-booklet.pdf" TargetMode="External"/><Relationship Id="rId13" Type="http://schemas.openxmlformats.org/officeDocument/2006/relationships/hyperlink" Target="https://www.infrastructure-ni.gov.uk/sites/default/files/publications/infrastructure/Road-safety-strategy-to-2020-statement-of-user-needs.pdf" TargetMode="External"/><Relationship Id="rId18" Type="http://schemas.openxmlformats.org/officeDocument/2006/relationships/hyperlink" Target="https://www.infrastructure-ni.gov.uk/topics/road-safety-research" TargetMode="External"/><Relationship Id="rId26" Type="http://schemas.openxmlformats.org/officeDocument/2006/relationships/hyperlink" Target="https://www.transport.gov.scot/media/48121/sct07208424681.xls" TargetMode="External"/><Relationship Id="rId39" Type="http://schemas.openxmlformats.org/officeDocument/2006/relationships/hyperlink" Target="https://www.gov.uk/government/publications/committees-and-user-groups-on-transport-statistics/the-transport-statistics-user-group)." TargetMode="External"/><Relationship Id="rId3" Type="http://schemas.openxmlformats.org/officeDocument/2006/relationships/hyperlink" Target="https://www.infrastructure-ni.gov.uk/sites/default/files/publications/infrastructure/NI-road-safety-strategy-to-2020-developing-a-novice-indicator.pdf" TargetMode="External"/><Relationship Id="rId21" Type="http://schemas.openxmlformats.org/officeDocument/2006/relationships/hyperlink" Target="https://www.gov.uk/government/publications/strategic-framework-for-road-safety" TargetMode="External"/><Relationship Id="rId34" Type="http://schemas.openxmlformats.org/officeDocument/2006/relationships/hyperlink" Target="https://www.infrastructure-ni.gov.uk/sites/default/files/publications/infrastructure/2019-traffic-and-travel-information-report.pdf" TargetMode="External"/><Relationship Id="rId42" Type="http://schemas.openxmlformats.org/officeDocument/2006/relationships/hyperlink" Target="https://www.itf-oecd.org/road-safety-annual-report-2019" TargetMode="External"/><Relationship Id="rId7" Type="http://schemas.openxmlformats.org/officeDocument/2006/relationships/hyperlink" Target="https://www.psni.police.uk/globalassets/inside-the-psni/our-statistics/road-traffic-collision-statistics/documents/traffic-statistics-user-guide---2016-review---final.pdf" TargetMode="External"/><Relationship Id="rId12" Type="http://schemas.openxmlformats.org/officeDocument/2006/relationships/hyperlink" Target="https://www.infrastructure-ni.gov.uk/sites/default/files/publications/doe/motoring-plan-northern-ireland-road-safety-strategy-to-2020-2011.pdf" TargetMode="External"/><Relationship Id="rId17" Type="http://schemas.openxmlformats.org/officeDocument/2006/relationships/hyperlink" Target="https://www.infrastructure-ni.gov.uk/sites/default/files/publications/infrastructure/northern-ireland-road-safety-strategy-to-2020-indicator-guidance-booklet.pdf" TargetMode="External"/><Relationship Id="rId25" Type="http://schemas.openxmlformats.org/officeDocument/2006/relationships/hyperlink" Target="https://www.transport.gov.scot/publication/key-reported-road-casualties-scotland-2019/" TargetMode="External"/><Relationship Id="rId33" Type="http://schemas.openxmlformats.org/officeDocument/2006/relationships/hyperlink" Target="https://www.infrastructure-ni.gov.uk/articles/travel-survey-northern-ireland" TargetMode="External"/><Relationship Id="rId38" Type="http://schemas.openxmlformats.org/officeDocument/2006/relationships/hyperlink" Target="https://www.who.int/violence_injury_prevention/road_safety_status/2018/en/" TargetMode="External"/><Relationship Id="rId2" Type="http://schemas.openxmlformats.org/officeDocument/2006/relationships/hyperlink" Target="http://www.nisra.gov.uk/geography/SOA.htm" TargetMode="External"/><Relationship Id="rId16" Type="http://schemas.openxmlformats.org/officeDocument/2006/relationships/hyperlink" Target="https://www.nisra.gov.uk/statistics/deprivation/northern-ireland-multiple-deprivation-measure-2017-nimdm2017" TargetMode="External"/><Relationship Id="rId20" Type="http://schemas.openxmlformats.org/officeDocument/2006/relationships/hyperlink" Target="https://www.infrastructure-ni.gov.uk/publications/northern-ireland-survey-seat-belt-wearing-2014-annual-report" TargetMode="External"/><Relationship Id="rId29" Type="http://schemas.openxmlformats.org/officeDocument/2006/relationships/hyperlink" Target="https://www.garda.ie/en/Roads-Policing/Statistics/" TargetMode="External"/><Relationship Id="rId41" Type="http://schemas.openxmlformats.org/officeDocument/2006/relationships/hyperlink" Target="https://www.transport.gov.scot/media/47196/scottish-transport-statistics-2019.pdf" TargetMode="External"/><Relationship Id="rId1" Type="http://schemas.openxmlformats.org/officeDocument/2006/relationships/hyperlink" Target="http://www.infrastructure-ni.gov.uk/consultations/user-consultation-northern-ireland-road-safety-strategy-2020-annual-statistical-report" TargetMode="External"/><Relationship Id="rId6" Type="http://schemas.openxmlformats.org/officeDocument/2006/relationships/hyperlink" Target="https://uksa.statisticsauthority.gov.uk/publication/official-statistics-performance-measurement-and-targets/" TargetMode="External"/><Relationship Id="rId11" Type="http://schemas.openxmlformats.org/officeDocument/2006/relationships/hyperlink" Target="https://www.nisra.gov.uk/statistics/population/mid-year-population-estimates" TargetMode="External"/><Relationship Id="rId24" Type="http://schemas.openxmlformats.org/officeDocument/2006/relationships/hyperlink" Target="https://www.transport.gov.scot/publication/road-safety-framework-annual-report-2018/" TargetMode="External"/><Relationship Id="rId32" Type="http://schemas.openxmlformats.org/officeDocument/2006/relationships/hyperlink" Target="http://ec.europa.eu/transport/road_safety/specialist/statistics/index_en.htm" TargetMode="External"/><Relationship Id="rId37" Type="http://schemas.openxmlformats.org/officeDocument/2006/relationships/hyperlink" Target="https://www.gov.uk/government/collections/road-accidents-and-safety-statistics" TargetMode="External"/><Relationship Id="rId40" Type="http://schemas.openxmlformats.org/officeDocument/2006/relationships/hyperlink" Target="https://www.infrastructure-ni.gov.uk/articles/travel-survey-northern-ireland" TargetMode="External"/><Relationship Id="rId45" Type="http://schemas.openxmlformats.org/officeDocument/2006/relationships/drawing" Target="../drawings/drawing73.xml"/><Relationship Id="rId5" Type="http://schemas.openxmlformats.org/officeDocument/2006/relationships/hyperlink" Target="https://www.infrastructure-ni.gov.uk/publications/northern-irelands-road-safety-strategy-2020-annual-report-2013" TargetMode="External"/><Relationship Id="rId15" Type="http://schemas.openxmlformats.org/officeDocument/2006/relationships/hyperlink" Target="https://www.infrastructure-ni.gov.uk/system/files/publications/infrastructure/ni-road-safety-strategy-to-2020-annual-statistical-report-2019-detailed-tables.XLSX" TargetMode="External"/><Relationship Id="rId23" Type="http://schemas.openxmlformats.org/officeDocument/2006/relationships/hyperlink" Target="https://www.transport.gov.scot/publication/scotlands-road-safety-framework-to-2020-framework-summary/" TargetMode="External"/><Relationship Id="rId28" Type="http://schemas.openxmlformats.org/officeDocument/2006/relationships/hyperlink" Target="http://www.rsa.ie/en/RSA/Road-Safety/RSA-Statistics/" TargetMode="External"/><Relationship Id="rId36" Type="http://schemas.openxmlformats.org/officeDocument/2006/relationships/hyperlink" Target="https://www.nidirect.gov.uk/articles/ni-road-safety-partnership" TargetMode="External"/><Relationship Id="rId10" Type="http://schemas.openxmlformats.org/officeDocument/2006/relationships/hyperlink" Target="https://www.infrastructure-ni.gov.uk/publications/code-practice-statistics-supporting-statements" TargetMode="External"/><Relationship Id="rId19" Type="http://schemas.openxmlformats.org/officeDocument/2006/relationships/hyperlink" Target="https://www.infrastructure-ni.gov.uk/articles/northern-ireland-road-safety-monitor-statistics" TargetMode="External"/><Relationship Id="rId31" Type="http://schemas.openxmlformats.org/officeDocument/2006/relationships/hyperlink" Target="https://ec.europa.eu/eurostat/statistics-explained/index.php?title=Road_safety_statistics_-_characteristics_at_national_and_regional_level" TargetMode="External"/><Relationship Id="rId44" Type="http://schemas.openxmlformats.org/officeDocument/2006/relationships/printerSettings" Target="../printerSettings/printerSettings30.bin"/><Relationship Id="rId4" Type="http://schemas.openxmlformats.org/officeDocument/2006/relationships/hyperlink" Target="https://www.infrastructure-ni.gov.uk/sites/default/files/publications/infrastructure/NI-road-safety-strategy-to-2020-developing-a-speed-indicator.pdf" TargetMode="External"/><Relationship Id="rId9" Type="http://schemas.openxmlformats.org/officeDocument/2006/relationships/hyperlink" Target="https://www.infrastructure-ni.gov.uk/topics/road-safety-research" TargetMode="External"/><Relationship Id="rId14" Type="http://schemas.openxmlformats.org/officeDocument/2006/relationships/hyperlink" Target="file:///C:\Users\dfi-wardp\RECORDS-NI_7.1.2\Offline%20Records%20(RN)\Road%20~%20&amp;%20Research%20Management%20DfI%20-%20Statistical%20&amp;%20Research%20Series(13)\%5bhttps:\code.statisticsauthority.gov.uk\%5d" TargetMode="External"/><Relationship Id="rId22" Type="http://schemas.openxmlformats.org/officeDocument/2006/relationships/hyperlink" Target="https://www.gov.uk/government/collections/speeds-statistics" TargetMode="External"/><Relationship Id="rId27" Type="http://schemas.openxmlformats.org/officeDocument/2006/relationships/hyperlink" Target="http://www.roadsafetywales.org.uk/statistics/" TargetMode="External"/><Relationship Id="rId30" Type="http://schemas.openxmlformats.org/officeDocument/2006/relationships/hyperlink" Target="https://www.rsa.ie/en/RSA/Road-Safety/Our-Research/Surveys--Consultations/Speed/" TargetMode="External"/><Relationship Id="rId35" Type="http://schemas.openxmlformats.org/officeDocument/2006/relationships/hyperlink" Target="https://www.psni.police.uk/inside-psni/Statistics/road-traffic-collision-statistics/" TargetMode="External"/><Relationship Id="rId43" Type="http://schemas.openxmlformats.org/officeDocument/2006/relationships/hyperlink" Target="https://etsc.eu/14th-annual-road-safety-performance-index-pin-repor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Q17"/>
  <sheetViews>
    <sheetView showGridLines="0" tabSelected="1" zoomScaleNormal="100" workbookViewId="0">
      <selection activeCell="N25" sqref="N25"/>
    </sheetView>
  </sheetViews>
  <sheetFormatPr defaultRowHeight="15" x14ac:dyDescent="0.25"/>
  <sheetData>
    <row r="17" spans="17:17" ht="15.75" x14ac:dyDescent="0.25">
      <c r="Q17" s="430"/>
    </row>
  </sheetData>
  <pageMargins left="0.70866141732283472" right="0.70866141732283472" top="0.74803149606299213" bottom="0.74803149606299213" header="0.31496062992125984" footer="0.31496062992125984"/>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T67"/>
  <sheetViews>
    <sheetView showGridLines="0" zoomScaleNormal="100" workbookViewId="0">
      <selection activeCell="J38" sqref="J38"/>
    </sheetView>
  </sheetViews>
  <sheetFormatPr defaultRowHeight="14.25" x14ac:dyDescent="0.2"/>
  <cols>
    <col min="1" max="1" width="8.7109375" style="3" customWidth="1"/>
    <col min="2" max="3" width="12.7109375" style="3" customWidth="1"/>
    <col min="4" max="4" width="17.140625" style="3" hidden="1" customWidth="1"/>
    <col min="5" max="5" width="7.28515625" style="3" hidden="1" customWidth="1"/>
    <col min="6" max="6" width="8.7109375" style="3" customWidth="1"/>
    <col min="7" max="7" width="12.5703125" style="3" hidden="1" customWidth="1"/>
    <col min="8" max="8" width="13.7109375" style="3" customWidth="1"/>
    <col min="9" max="9" width="13.7109375" style="40" customWidth="1"/>
    <col min="10" max="10" width="12" style="3" customWidth="1"/>
    <col min="11" max="16384" width="9.140625" style="3"/>
  </cols>
  <sheetData>
    <row r="1" spans="2:20" s="10" customFormat="1" x14ac:dyDescent="0.2">
      <c r="B1" s="163" t="s">
        <v>483</v>
      </c>
      <c r="C1" s="13"/>
      <c r="D1" s="13"/>
      <c r="E1" s="13"/>
      <c r="F1" s="13"/>
      <c r="G1" s="13"/>
      <c r="H1" s="13"/>
      <c r="I1" s="13"/>
      <c r="J1" s="13"/>
      <c r="K1" s="13"/>
      <c r="L1" s="13"/>
      <c r="M1" s="13"/>
    </row>
    <row r="2" spans="2:20" s="10" customFormat="1" x14ac:dyDescent="0.2"/>
    <row r="3" spans="2:20" s="11" customFormat="1" ht="15" customHeight="1" x14ac:dyDescent="0.2">
      <c r="B3" s="13" t="s">
        <v>10</v>
      </c>
      <c r="I3" s="54"/>
    </row>
    <row r="4" spans="2:20" ht="15" customHeight="1" x14ac:dyDescent="0.25">
      <c r="B4" s="14" t="s">
        <v>214</v>
      </c>
      <c r="D4" s="35"/>
      <c r="E4" s="35"/>
      <c r="F4" s="35"/>
      <c r="K4" s="675" t="s">
        <v>682</v>
      </c>
      <c r="L4" s="675"/>
      <c r="M4" s="675"/>
      <c r="N4" s="675"/>
      <c r="O4" s="675"/>
      <c r="P4" s="675"/>
      <c r="Q4" s="675"/>
      <c r="R4" s="675"/>
      <c r="S4" s="675"/>
      <c r="T4" s="675"/>
    </row>
    <row r="5" spans="2:20" ht="15" customHeight="1" x14ac:dyDescent="0.2">
      <c r="B5" s="13" t="s">
        <v>675</v>
      </c>
      <c r="D5" s="36"/>
      <c r="E5" s="36"/>
      <c r="F5" s="36"/>
    </row>
    <row r="6" spans="2:20" ht="15" customHeight="1" thickBot="1" x14ac:dyDescent="0.25"/>
    <row r="7" spans="2:20" s="5" customFormat="1" ht="45" customHeight="1" x14ac:dyDescent="0.25">
      <c r="B7" s="93" t="s">
        <v>0</v>
      </c>
      <c r="C7" s="93" t="s">
        <v>32</v>
      </c>
      <c r="D7" s="93" t="s">
        <v>109</v>
      </c>
      <c r="E7" s="565" t="s">
        <v>604</v>
      </c>
      <c r="F7" s="686" t="s">
        <v>2</v>
      </c>
      <c r="G7" s="686"/>
      <c r="H7" s="165" t="s">
        <v>26</v>
      </c>
      <c r="I7" s="227" t="s">
        <v>235</v>
      </c>
    </row>
    <row r="8" spans="2:20" ht="15" customHeight="1" x14ac:dyDescent="0.2">
      <c r="B8" s="94">
        <v>2004</v>
      </c>
      <c r="C8" s="480">
        <v>147</v>
      </c>
      <c r="D8" s="99">
        <v>1714042</v>
      </c>
      <c r="E8" s="183">
        <f>D8/1000000</f>
        <v>1.7140420000000001</v>
      </c>
      <c r="F8" s="183">
        <f t="shared" ref="F8:F18" si="0">(C8/D8)*1000000</f>
        <v>85.762192525037307</v>
      </c>
      <c r="G8" s="183">
        <f t="shared" ref="G8:G24" si="1">$F$24</f>
        <v>71.971113453865087</v>
      </c>
      <c r="H8" s="96"/>
      <c r="I8" s="96"/>
    </row>
    <row r="9" spans="2:20" ht="15" customHeight="1" x14ac:dyDescent="0.2">
      <c r="B9" s="17">
        <v>2005</v>
      </c>
      <c r="C9" s="476">
        <v>135</v>
      </c>
      <c r="D9" s="88">
        <v>1727733</v>
      </c>
      <c r="E9" s="190">
        <f t="shared" ref="E9:E18" si="2">D9/1000000</f>
        <v>1.727733</v>
      </c>
      <c r="F9" s="190">
        <f t="shared" si="0"/>
        <v>78.137073263056266</v>
      </c>
      <c r="G9" s="190">
        <f t="shared" si="1"/>
        <v>71.971113453865087</v>
      </c>
      <c r="H9" s="80"/>
      <c r="I9" s="80">
        <f t="shared" ref="I9:I23" si="3">(F9-F8)/F8</f>
        <v>-8.8910031769010259E-2</v>
      </c>
    </row>
    <row r="10" spans="2:20" ht="15" customHeight="1" x14ac:dyDescent="0.2">
      <c r="B10" s="94">
        <v>2006</v>
      </c>
      <c r="C10" s="480">
        <v>126</v>
      </c>
      <c r="D10" s="99">
        <v>1743113</v>
      </c>
      <c r="E10" s="183">
        <f t="shared" si="2"/>
        <v>1.7431129999999999</v>
      </c>
      <c r="F10" s="183">
        <f t="shared" si="0"/>
        <v>72.284470369964538</v>
      </c>
      <c r="G10" s="183">
        <f t="shared" si="1"/>
        <v>71.971113453865087</v>
      </c>
      <c r="H10" s="96"/>
      <c r="I10" s="96">
        <f t="shared" si="3"/>
        <v>-7.490174188363001E-2</v>
      </c>
    </row>
    <row r="11" spans="2:20" ht="15" customHeight="1" x14ac:dyDescent="0.2">
      <c r="B11" s="17">
        <v>2007</v>
      </c>
      <c r="C11" s="476">
        <v>113</v>
      </c>
      <c r="D11" s="88">
        <v>1761683</v>
      </c>
      <c r="E11" s="190">
        <f t="shared" si="2"/>
        <v>1.7616830000000001</v>
      </c>
      <c r="F11" s="190">
        <f t="shared" si="0"/>
        <v>64.143208511406428</v>
      </c>
      <c r="G11" s="190">
        <f t="shared" si="1"/>
        <v>71.971113453865087</v>
      </c>
      <c r="H11" s="80"/>
      <c r="I11" s="80">
        <f t="shared" si="3"/>
        <v>-0.11262809033378415</v>
      </c>
    </row>
    <row r="12" spans="2:20" ht="15" customHeight="1" x14ac:dyDescent="0.2">
      <c r="B12" s="94">
        <v>2008</v>
      </c>
      <c r="C12" s="480">
        <v>107</v>
      </c>
      <c r="D12" s="99">
        <v>1779152</v>
      </c>
      <c r="E12" s="183">
        <f t="shared" si="2"/>
        <v>1.7791520000000001</v>
      </c>
      <c r="F12" s="183">
        <f t="shared" si="0"/>
        <v>60.14101099849816</v>
      </c>
      <c r="G12" s="183">
        <f t="shared" si="1"/>
        <v>71.971113453865087</v>
      </c>
      <c r="H12" s="96"/>
      <c r="I12" s="96">
        <f t="shared" si="3"/>
        <v>-6.2394719656042257E-2</v>
      </c>
    </row>
    <row r="13" spans="2:20" ht="15" customHeight="1" x14ac:dyDescent="0.2">
      <c r="B13" s="17">
        <v>2009</v>
      </c>
      <c r="C13" s="476">
        <v>115</v>
      </c>
      <c r="D13" s="88">
        <v>1793333</v>
      </c>
      <c r="E13" s="190">
        <f t="shared" si="2"/>
        <v>1.7933330000000001</v>
      </c>
      <c r="F13" s="190">
        <f t="shared" si="0"/>
        <v>64.126405971450936</v>
      </c>
      <c r="G13" s="190">
        <f t="shared" si="1"/>
        <v>71.971113453865087</v>
      </c>
      <c r="H13" s="80">
        <f t="shared" ref="H13:H23" si="4">(F13-$F$24)/$F$24</f>
        <v>-0.10899800080823766</v>
      </c>
      <c r="I13" s="80">
        <f t="shared" si="3"/>
        <v>6.6267508756251189E-2</v>
      </c>
    </row>
    <row r="14" spans="2:20" ht="15" customHeight="1" x14ac:dyDescent="0.2">
      <c r="B14" s="94">
        <v>2010</v>
      </c>
      <c r="C14" s="480">
        <v>55</v>
      </c>
      <c r="D14" s="99">
        <v>1804833</v>
      </c>
      <c r="E14" s="183">
        <f t="shared" si="2"/>
        <v>1.8048329999999999</v>
      </c>
      <c r="F14" s="183">
        <f t="shared" si="0"/>
        <v>30.473733580890865</v>
      </c>
      <c r="G14" s="183">
        <f t="shared" si="1"/>
        <v>71.971113453865087</v>
      </c>
      <c r="H14" s="96">
        <f t="shared" si="4"/>
        <v>-0.5765838248365418</v>
      </c>
      <c r="I14" s="96">
        <f t="shared" si="3"/>
        <v>-0.52478650379287173</v>
      </c>
    </row>
    <row r="15" spans="2:20" ht="15" customHeight="1" x14ac:dyDescent="0.2">
      <c r="B15" s="77">
        <v>2011</v>
      </c>
      <c r="C15" s="478">
        <v>59</v>
      </c>
      <c r="D15" s="88">
        <v>1814318</v>
      </c>
      <c r="E15" s="182">
        <f t="shared" si="2"/>
        <v>1.8143180000000001</v>
      </c>
      <c r="F15" s="182">
        <f t="shared" si="0"/>
        <v>32.519106352910576</v>
      </c>
      <c r="G15" s="182">
        <f t="shared" si="1"/>
        <v>71.971113453865087</v>
      </c>
      <c r="H15" s="80">
        <f t="shared" si="4"/>
        <v>-0.54816446776586314</v>
      </c>
      <c r="I15" s="80">
        <f t="shared" si="3"/>
        <v>6.711920502259365E-2</v>
      </c>
    </row>
    <row r="16" spans="2:20" ht="15" customHeight="1" x14ac:dyDescent="0.2">
      <c r="B16" s="94">
        <v>2012</v>
      </c>
      <c r="C16" s="480">
        <v>48</v>
      </c>
      <c r="D16" s="99">
        <v>1823634</v>
      </c>
      <c r="E16" s="183">
        <f t="shared" ref="E16" si="5">D16/1000000</f>
        <v>1.823634</v>
      </c>
      <c r="F16" s="183">
        <f t="shared" ref="F16" si="6">(C16/D16)*1000000</f>
        <v>26.321071004379171</v>
      </c>
      <c r="G16" s="183">
        <f t="shared" si="1"/>
        <v>71.971113453865087</v>
      </c>
      <c r="H16" s="96">
        <f t="shared" si="4"/>
        <v>-0.63428284291792292</v>
      </c>
      <c r="I16" s="96">
        <f t="shared" si="3"/>
        <v>-0.19059673046570849</v>
      </c>
    </row>
    <row r="17" spans="1:20" ht="15" customHeight="1" x14ac:dyDescent="0.2">
      <c r="B17" s="77">
        <v>2013</v>
      </c>
      <c r="C17" s="478">
        <v>57</v>
      </c>
      <c r="D17" s="88">
        <v>1829725</v>
      </c>
      <c r="E17" s="182">
        <f>D17/1000000</f>
        <v>1.829725</v>
      </c>
      <c r="F17" s="182">
        <f>(C17/D17)*1000000</f>
        <v>31.152222328491984</v>
      </c>
      <c r="G17" s="182">
        <f t="shared" si="1"/>
        <v>71.971113453865087</v>
      </c>
      <c r="H17" s="80">
        <f t="shared" si="4"/>
        <v>-0.5671565877821082</v>
      </c>
      <c r="I17" s="80">
        <f t="shared" si="3"/>
        <v>0.18354691278744054</v>
      </c>
    </row>
    <row r="18" spans="1:20" ht="15" customHeight="1" x14ac:dyDescent="0.2">
      <c r="B18" s="94">
        <v>2014</v>
      </c>
      <c r="C18" s="480">
        <v>79</v>
      </c>
      <c r="D18" s="99">
        <v>1840498</v>
      </c>
      <c r="E18" s="183">
        <f t="shared" si="2"/>
        <v>1.840498</v>
      </c>
      <c r="F18" s="183">
        <f t="shared" si="0"/>
        <v>42.923165360679562</v>
      </c>
      <c r="G18" s="183">
        <f t="shared" si="1"/>
        <v>71.971113453865087</v>
      </c>
      <c r="H18" s="96">
        <f t="shared" si="4"/>
        <v>-0.40360565092279471</v>
      </c>
      <c r="I18" s="96">
        <f t="shared" si="3"/>
        <v>0.37785243402753366</v>
      </c>
    </row>
    <row r="19" spans="1:20" ht="15" customHeight="1" x14ac:dyDescent="0.2">
      <c r="B19" s="77">
        <v>2015</v>
      </c>
      <c r="C19" s="478">
        <v>74</v>
      </c>
      <c r="D19" s="88">
        <v>1851621</v>
      </c>
      <c r="E19" s="182">
        <f>D19/1000000</f>
        <v>1.851621</v>
      </c>
      <c r="F19" s="182">
        <f>(C19/D19)*1000000</f>
        <v>39.964982034660437</v>
      </c>
      <c r="G19" s="182">
        <f t="shared" si="1"/>
        <v>71.971113453865087</v>
      </c>
      <c r="H19" s="80">
        <f t="shared" si="4"/>
        <v>-0.44470802080505833</v>
      </c>
      <c r="I19" s="80">
        <f t="shared" si="3"/>
        <v>-6.8918107533817038E-2</v>
      </c>
    </row>
    <row r="20" spans="1:20" ht="15" customHeight="1" x14ac:dyDescent="0.2">
      <c r="B20" s="94">
        <v>2016</v>
      </c>
      <c r="C20" s="480">
        <v>68</v>
      </c>
      <c r="D20" s="99">
        <v>1862137</v>
      </c>
      <c r="E20" s="183">
        <f t="shared" ref="E20" si="7">D20/1000000</f>
        <v>1.8621369999999999</v>
      </c>
      <c r="F20" s="183">
        <f t="shared" ref="F20" si="8">(C20/D20)*1000000</f>
        <v>36.517184288803669</v>
      </c>
      <c r="G20" s="183">
        <f t="shared" si="1"/>
        <v>71.971113453865087</v>
      </c>
      <c r="H20" s="96">
        <f t="shared" si="4"/>
        <v>-0.49261332031201782</v>
      </c>
      <c r="I20" s="96">
        <f t="shared" si="3"/>
        <v>-8.6270469053798038E-2</v>
      </c>
    </row>
    <row r="21" spans="1:20" ht="15" customHeight="1" x14ac:dyDescent="0.2">
      <c r="B21" s="478">
        <v>2017</v>
      </c>
      <c r="C21" s="478">
        <v>63</v>
      </c>
      <c r="D21" s="88">
        <v>1870834</v>
      </c>
      <c r="E21" s="482">
        <f t="shared" ref="E21:E22" si="9">D21/1000000</f>
        <v>1.8708340000000001</v>
      </c>
      <c r="F21" s="482">
        <f t="shared" ref="F21:F22" si="10">(C21/D21)*1000000</f>
        <v>33.674820962201885</v>
      </c>
      <c r="G21" s="482">
        <f t="shared" si="1"/>
        <v>71.971113453865087</v>
      </c>
      <c r="H21" s="80">
        <f t="shared" si="4"/>
        <v>-0.53210643345419251</v>
      </c>
      <c r="I21" s="80">
        <f t="shared" si="3"/>
        <v>-7.7836322322180407E-2</v>
      </c>
    </row>
    <row r="22" spans="1:20" ht="15" customHeight="1" x14ac:dyDescent="0.2">
      <c r="B22" s="480">
        <v>2018</v>
      </c>
      <c r="C22" s="480">
        <v>55</v>
      </c>
      <c r="D22" s="99">
        <v>1881641</v>
      </c>
      <c r="E22" s="483">
        <f t="shared" si="9"/>
        <v>1.8816409999999999</v>
      </c>
      <c r="F22" s="483">
        <f t="shared" si="10"/>
        <v>29.229805260408337</v>
      </c>
      <c r="G22" s="483">
        <f t="shared" si="1"/>
        <v>71.971113453865087</v>
      </c>
      <c r="H22" s="96">
        <f t="shared" si="4"/>
        <v>-0.59386754132760189</v>
      </c>
      <c r="I22" s="96">
        <f t="shared" si="3"/>
        <v>-0.13199819849919411</v>
      </c>
    </row>
    <row r="23" spans="1:20" ht="15" customHeight="1" x14ac:dyDescent="0.2">
      <c r="B23" s="478">
        <v>2019</v>
      </c>
      <c r="C23" s="478">
        <v>56</v>
      </c>
      <c r="D23" s="88">
        <v>1893667</v>
      </c>
      <c r="E23" s="482">
        <f t="shared" ref="E23" si="11">D23/1000000</f>
        <v>1.893667</v>
      </c>
      <c r="F23" s="482">
        <f t="shared" ref="F23" si="12">(C23/D23)*1000000</f>
        <v>29.5722531997442</v>
      </c>
      <c r="G23" s="482">
        <f t="shared" si="1"/>
        <v>71.971113453865087</v>
      </c>
      <c r="H23" s="98">
        <f t="shared" si="4"/>
        <v>-0.58910941097638292</v>
      </c>
      <c r="I23" s="98">
        <f t="shared" si="3"/>
        <v>1.1715710600361298E-2</v>
      </c>
    </row>
    <row r="24" spans="1:20" ht="30" customHeight="1" thickBot="1" x14ac:dyDescent="0.25">
      <c r="B24" s="43" t="s">
        <v>22</v>
      </c>
      <c r="C24" s="47">
        <f>AVERAGE(C8:C12)</f>
        <v>125.6</v>
      </c>
      <c r="D24" s="79">
        <f>AVERAGE(D8:D12)</f>
        <v>1745144.6</v>
      </c>
      <c r="E24" s="181">
        <f>D24/1000000</f>
        <v>1.7451446000000002</v>
      </c>
      <c r="F24" s="181">
        <f>(C24/D24)*1000000</f>
        <v>71.971113453865087</v>
      </c>
      <c r="G24" s="181">
        <f t="shared" si="1"/>
        <v>71.971113453865087</v>
      </c>
      <c r="H24" s="86"/>
      <c r="I24" s="81"/>
    </row>
    <row r="25" spans="1:20" ht="15" customHeight="1" x14ac:dyDescent="0.2">
      <c r="B25" s="44"/>
      <c r="C25" s="115"/>
      <c r="D25" s="147"/>
      <c r="E25" s="185"/>
      <c r="F25" s="114"/>
    </row>
    <row r="26" spans="1:20" ht="15" customHeight="1" x14ac:dyDescent="0.2">
      <c r="B26" s="213" t="s">
        <v>228</v>
      </c>
      <c r="D26" s="145"/>
    </row>
    <row r="27" spans="1:20" ht="15" customHeight="1" x14ac:dyDescent="0.2">
      <c r="B27" s="213" t="s">
        <v>230</v>
      </c>
    </row>
    <row r="28" spans="1:20" ht="15" customHeight="1" x14ac:dyDescent="0.2">
      <c r="B28" s="22"/>
    </row>
    <row r="29" spans="1:20" ht="15" customHeight="1" x14ac:dyDescent="0.2">
      <c r="B29" s="29" t="s">
        <v>21</v>
      </c>
    </row>
    <row r="30" spans="1:20" x14ac:dyDescent="0.2">
      <c r="A30" s="11"/>
    </row>
    <row r="31" spans="1:20" s="1" customFormat="1" ht="15" customHeight="1" x14ac:dyDescent="0.2">
      <c r="A31" s="10"/>
      <c r="B31" s="11"/>
      <c r="C31" s="11"/>
      <c r="D31" s="11"/>
      <c r="E31" s="11"/>
      <c r="F31" s="11"/>
      <c r="G31" s="11"/>
      <c r="H31" s="11"/>
      <c r="I31" s="54"/>
      <c r="J31" s="3"/>
      <c r="K31" s="3"/>
      <c r="L31" s="3"/>
      <c r="M31" s="3"/>
      <c r="N31" s="3"/>
      <c r="O31" s="3"/>
      <c r="P31" s="3"/>
      <c r="Q31" s="3"/>
      <c r="R31" s="3"/>
      <c r="S31" s="3"/>
      <c r="T31" s="3"/>
    </row>
    <row r="32" spans="1:20" s="1" customFormat="1" ht="15" customHeight="1" x14ac:dyDescent="0.25">
      <c r="A32" s="10"/>
      <c r="B32" s="13" t="s">
        <v>134</v>
      </c>
      <c r="C32" s="10"/>
      <c r="D32" s="10"/>
      <c r="E32" s="10"/>
      <c r="I32" s="2"/>
      <c r="K32" s="103"/>
      <c r="L32" s="103"/>
      <c r="M32" s="103"/>
      <c r="N32" s="103"/>
      <c r="O32" s="103"/>
      <c r="P32" s="103"/>
      <c r="Q32" s="103"/>
      <c r="R32" s="103"/>
      <c r="S32" s="103"/>
    </row>
    <row r="33" spans="1:20" s="1" customFormat="1" ht="33.75" customHeight="1" x14ac:dyDescent="0.25">
      <c r="A33" s="10"/>
      <c r="B33" s="679" t="s">
        <v>219</v>
      </c>
      <c r="C33" s="679"/>
      <c r="D33" s="679"/>
      <c r="E33" s="679"/>
      <c r="F33" s="679"/>
      <c r="G33" s="679"/>
      <c r="H33" s="679"/>
      <c r="I33" s="198"/>
      <c r="J33" s="103"/>
      <c r="K33" s="676" t="s">
        <v>685</v>
      </c>
      <c r="L33" s="676"/>
      <c r="M33" s="676"/>
      <c r="N33" s="676"/>
      <c r="O33" s="676"/>
      <c r="P33" s="676"/>
      <c r="Q33" s="676"/>
      <c r="R33" s="676"/>
      <c r="S33" s="676"/>
      <c r="T33" s="676"/>
    </row>
    <row r="34" spans="1:20" s="1" customFormat="1" ht="15" customHeight="1" x14ac:dyDescent="0.25">
      <c r="A34" s="10"/>
      <c r="B34" s="13" t="s">
        <v>675</v>
      </c>
      <c r="C34" s="2"/>
      <c r="D34" s="2"/>
      <c r="E34" s="2"/>
      <c r="F34" s="140"/>
      <c r="G34" s="141"/>
      <c r="H34" s="10"/>
      <c r="I34" s="9"/>
      <c r="J34" s="10"/>
      <c r="K34" s="103"/>
      <c r="L34" s="103"/>
      <c r="M34" s="103"/>
      <c r="N34" s="103"/>
      <c r="O34" s="103"/>
      <c r="P34" s="103"/>
      <c r="Q34" s="103"/>
      <c r="R34" s="103"/>
    </row>
    <row r="35" spans="1:20" s="1" customFormat="1" ht="15" customHeight="1" thickBot="1" x14ac:dyDescent="0.25">
      <c r="A35" s="10"/>
      <c r="B35" s="2"/>
      <c r="C35" s="2"/>
      <c r="D35" s="2"/>
      <c r="E35" s="2"/>
      <c r="F35" s="140"/>
      <c r="G35" s="141"/>
      <c r="H35" s="10"/>
      <c r="I35" s="9"/>
      <c r="J35" s="10"/>
    </row>
    <row r="36" spans="1:20" s="1" customFormat="1" ht="45" customHeight="1" x14ac:dyDescent="0.2">
      <c r="A36" s="10"/>
      <c r="B36" s="93" t="s">
        <v>0</v>
      </c>
      <c r="C36" s="93" t="s">
        <v>32</v>
      </c>
      <c r="D36" s="93" t="s">
        <v>109</v>
      </c>
      <c r="E36" s="565" t="s">
        <v>604</v>
      </c>
      <c r="F36" s="686" t="s">
        <v>2</v>
      </c>
      <c r="G36" s="686"/>
      <c r="H36" s="165" t="s">
        <v>26</v>
      </c>
      <c r="I36" s="230" t="s">
        <v>241</v>
      </c>
      <c r="J36" s="10"/>
    </row>
    <row r="37" spans="1:20" s="1" customFormat="1" ht="15" customHeight="1" x14ac:dyDescent="0.2">
      <c r="A37" s="342" t="s">
        <v>364</v>
      </c>
      <c r="B37" s="94" t="s">
        <v>1</v>
      </c>
      <c r="C37" s="110">
        <f>AVERAGE(C8:C12)</f>
        <v>125.6</v>
      </c>
      <c r="D37" s="150">
        <f>AVERAGE(D8:D12)</f>
        <v>1745144.6</v>
      </c>
      <c r="E37" s="183">
        <f>AVERAGE(E8:E12)</f>
        <v>1.7451446000000002</v>
      </c>
      <c r="F37" s="183">
        <f>(C37/D37)*1000000</f>
        <v>71.971113453865087</v>
      </c>
      <c r="G37" s="183">
        <f t="shared" ref="G37:G49" si="13">$F$49</f>
        <v>71.971113453865087</v>
      </c>
      <c r="H37" s="96"/>
      <c r="I37" s="96"/>
      <c r="J37" s="182"/>
    </row>
    <row r="38" spans="1:20" s="1" customFormat="1" ht="15" customHeight="1" x14ac:dyDescent="0.2">
      <c r="A38" s="342" t="s">
        <v>365</v>
      </c>
      <c r="B38" s="77" t="s">
        <v>39</v>
      </c>
      <c r="C38" s="116">
        <f t="shared" ref="C38:D38" si="14">AVERAGE(C9:C13)</f>
        <v>119.2</v>
      </c>
      <c r="D38" s="151">
        <f t="shared" si="14"/>
        <v>1761002.8</v>
      </c>
      <c r="E38" s="182">
        <f t="shared" ref="E38:E46" si="15">AVERAGE(E9:E13)</f>
        <v>1.7610028</v>
      </c>
      <c r="F38" s="190">
        <f t="shared" ref="F38:F43" si="16">(C38/D38)*1000000</f>
        <v>67.688705548906569</v>
      </c>
      <c r="G38" s="182">
        <f t="shared" si="13"/>
        <v>71.971113453865087</v>
      </c>
      <c r="H38" s="80">
        <f t="shared" ref="H38:H43" si="17">(F38-$F$49)/$F$49</f>
        <v>-5.9501759795666166E-2</v>
      </c>
      <c r="I38" s="80">
        <f t="shared" ref="I38:I48" si="18">(F38-F37)/F37</f>
        <v>-5.9501759795666166E-2</v>
      </c>
      <c r="J38" s="182"/>
    </row>
    <row r="39" spans="1:20" s="1" customFormat="1" ht="15" customHeight="1" x14ac:dyDescent="0.2">
      <c r="A39" s="342" t="s">
        <v>367</v>
      </c>
      <c r="B39" s="94" t="s">
        <v>40</v>
      </c>
      <c r="C39" s="110">
        <f t="shared" ref="C39:D39" si="19">AVERAGE(C10:C14)</f>
        <v>103.2</v>
      </c>
      <c r="D39" s="150">
        <f t="shared" si="19"/>
        <v>1776422.8</v>
      </c>
      <c r="E39" s="183">
        <f t="shared" si="15"/>
        <v>1.7764228</v>
      </c>
      <c r="F39" s="183">
        <f t="shared" si="16"/>
        <v>58.094278006339486</v>
      </c>
      <c r="G39" s="183">
        <f t="shared" si="13"/>
        <v>71.971113453865087</v>
      </c>
      <c r="H39" s="96">
        <f t="shared" si="17"/>
        <v>-0.19281118189759461</v>
      </c>
      <c r="I39" s="96">
        <f t="shared" si="18"/>
        <v>-0.14174340408437711</v>
      </c>
      <c r="J39" s="182"/>
    </row>
    <row r="40" spans="1:20" s="1" customFormat="1" ht="15" customHeight="1" x14ac:dyDescent="0.2">
      <c r="A40" s="342" t="s">
        <v>366</v>
      </c>
      <c r="B40" s="77" t="s">
        <v>41</v>
      </c>
      <c r="C40" s="76">
        <f t="shared" ref="C40:D40" si="20">AVERAGE(C11:C15)</f>
        <v>89.8</v>
      </c>
      <c r="D40" s="151">
        <f t="shared" si="20"/>
        <v>1790663.8</v>
      </c>
      <c r="E40" s="182">
        <f t="shared" si="15"/>
        <v>1.7906638000000001</v>
      </c>
      <c r="F40" s="190">
        <f t="shared" si="16"/>
        <v>50.149000610834925</v>
      </c>
      <c r="G40" s="182">
        <f t="shared" si="13"/>
        <v>71.971113453865087</v>
      </c>
      <c r="H40" s="80">
        <f t="shared" si="17"/>
        <v>-0.30320654767997401</v>
      </c>
      <c r="I40" s="80">
        <f t="shared" si="18"/>
        <v>-0.13676523176064845</v>
      </c>
      <c r="J40" s="182"/>
    </row>
    <row r="41" spans="1:20" s="1" customFormat="1" ht="15" customHeight="1" x14ac:dyDescent="0.2">
      <c r="A41" s="342" t="s">
        <v>368</v>
      </c>
      <c r="B41" s="94" t="s">
        <v>104</v>
      </c>
      <c r="C41" s="110">
        <f t="shared" ref="C41:D41" si="21">AVERAGE(C12:C16)</f>
        <v>76.8</v>
      </c>
      <c r="D41" s="150">
        <f t="shared" si="21"/>
        <v>1803054</v>
      </c>
      <c r="E41" s="183">
        <f t="shared" si="15"/>
        <v>1.8030540000000002</v>
      </c>
      <c r="F41" s="183">
        <f>(C41/D41)*1000000</f>
        <v>42.59439817110303</v>
      </c>
      <c r="G41" s="183">
        <f t="shared" si="13"/>
        <v>71.971113453865087</v>
      </c>
      <c r="H41" s="96">
        <f t="shared" si="17"/>
        <v>-0.40817369459752922</v>
      </c>
      <c r="I41" s="96">
        <f t="shared" si="18"/>
        <v>-0.15064313042560787</v>
      </c>
      <c r="J41" s="182"/>
    </row>
    <row r="42" spans="1:20" s="1" customFormat="1" ht="15" customHeight="1" x14ac:dyDescent="0.2">
      <c r="A42" s="342" t="s">
        <v>369</v>
      </c>
      <c r="B42" s="77" t="s">
        <v>176</v>
      </c>
      <c r="C42" s="76">
        <f t="shared" ref="C42:D42" si="22">AVERAGE(C13:C17)</f>
        <v>66.8</v>
      </c>
      <c r="D42" s="151">
        <f t="shared" si="22"/>
        <v>1813168.6</v>
      </c>
      <c r="E42" s="182">
        <f t="shared" si="15"/>
        <v>1.8131686000000002</v>
      </c>
      <c r="F42" s="190">
        <f t="shared" ref="F42" si="23">(C42/D42)*1000000</f>
        <v>36.841582189323155</v>
      </c>
      <c r="G42" s="182">
        <f t="shared" si="13"/>
        <v>71.971113453865087</v>
      </c>
      <c r="H42" s="80">
        <f t="shared" si="17"/>
        <v>-0.48810598556406465</v>
      </c>
      <c r="I42" s="80">
        <f t="shared" si="18"/>
        <v>-0.13506038889599128</v>
      </c>
      <c r="J42" s="182"/>
    </row>
    <row r="43" spans="1:20" s="1" customFormat="1" ht="15" customHeight="1" x14ac:dyDescent="0.2">
      <c r="A43" s="342" t="s">
        <v>371</v>
      </c>
      <c r="B43" s="94" t="s">
        <v>207</v>
      </c>
      <c r="C43" s="110">
        <f>AVERAGE(C14:C18)</f>
        <v>59.6</v>
      </c>
      <c r="D43" s="150">
        <f t="shared" ref="D43:D47" si="24">AVERAGE(D14:D18)</f>
        <v>1822601.6</v>
      </c>
      <c r="E43" s="183">
        <f t="shared" si="15"/>
        <v>1.8226015999999998</v>
      </c>
      <c r="F43" s="183">
        <f t="shared" si="16"/>
        <v>32.700508986714375</v>
      </c>
      <c r="G43" s="183">
        <f t="shared" si="13"/>
        <v>71.971113453865087</v>
      </c>
      <c r="H43" s="96">
        <f t="shared" si="17"/>
        <v>-0.54564397551420329</v>
      </c>
      <c r="I43" s="96">
        <f t="shared" si="18"/>
        <v>-0.11240215421065386</v>
      </c>
      <c r="J43" s="182"/>
    </row>
    <row r="44" spans="1:20" s="1" customFormat="1" ht="15" customHeight="1" x14ac:dyDescent="0.2">
      <c r="A44" s="342" t="s">
        <v>370</v>
      </c>
      <c r="B44" s="77" t="s">
        <v>336</v>
      </c>
      <c r="C44" s="76">
        <f>AVERAGE(C15:C19)</f>
        <v>63.4</v>
      </c>
      <c r="D44" s="151">
        <f t="shared" si="24"/>
        <v>1831959.2</v>
      </c>
      <c r="E44" s="182">
        <f t="shared" si="15"/>
        <v>1.8319592</v>
      </c>
      <c r="F44" s="190">
        <f t="shared" ref="F44:F45" si="25">(C44/D44)*1000000</f>
        <v>34.607757640017311</v>
      </c>
      <c r="G44" s="182">
        <f t="shared" si="13"/>
        <v>71.971113453865087</v>
      </c>
      <c r="H44" s="80">
        <f t="shared" ref="H44:H45" si="26">(F44-$F$49)/$F$49</f>
        <v>-0.51914377895234909</v>
      </c>
      <c r="I44" s="80">
        <f t="shared" si="18"/>
        <v>5.8324739045432498E-2</v>
      </c>
      <c r="J44" s="182"/>
    </row>
    <row r="45" spans="1:20" s="1" customFormat="1" ht="15" customHeight="1" x14ac:dyDescent="0.2">
      <c r="A45" s="342" t="s">
        <v>468</v>
      </c>
      <c r="B45" s="94" t="s">
        <v>467</v>
      </c>
      <c r="C45" s="110">
        <f>AVERAGE(C16:C20)</f>
        <v>65.2</v>
      </c>
      <c r="D45" s="150">
        <f t="shared" si="24"/>
        <v>1841523</v>
      </c>
      <c r="E45" s="183">
        <f t="shared" si="15"/>
        <v>1.841523</v>
      </c>
      <c r="F45" s="183">
        <f t="shared" si="25"/>
        <v>35.405476879734877</v>
      </c>
      <c r="G45" s="183">
        <f t="shared" si="13"/>
        <v>71.971113453865087</v>
      </c>
      <c r="H45" s="96">
        <f t="shared" si="26"/>
        <v>-0.50805989819192543</v>
      </c>
      <c r="I45" s="96">
        <f t="shared" si="18"/>
        <v>2.3050301265261825E-2</v>
      </c>
      <c r="J45" s="182"/>
    </row>
    <row r="46" spans="1:20" s="1" customFormat="1" ht="15" customHeight="1" x14ac:dyDescent="0.2">
      <c r="A46" s="342" t="s">
        <v>566</v>
      </c>
      <c r="B46" s="478" t="s">
        <v>565</v>
      </c>
      <c r="C46" s="76">
        <f>AVERAGE(C17:C21)</f>
        <v>68.2</v>
      </c>
      <c r="D46" s="151">
        <f t="shared" si="24"/>
        <v>1850963</v>
      </c>
      <c r="E46" s="482">
        <f t="shared" si="15"/>
        <v>1.8509629999999997</v>
      </c>
      <c r="F46" s="190">
        <f t="shared" ref="F46:F47" si="27">(C46/D46)*1000000</f>
        <v>36.845685191978447</v>
      </c>
      <c r="G46" s="482">
        <f t="shared" si="13"/>
        <v>71.971113453865087</v>
      </c>
      <c r="H46" s="80">
        <f t="shared" ref="H46:H47" si="28">(F46-$F$49)/$F$49</f>
        <v>-0.48804897654393992</v>
      </c>
      <c r="I46" s="80">
        <f t="shared" si="18"/>
        <v>4.0677557236007897E-2</v>
      </c>
      <c r="J46" s="482"/>
    </row>
    <row r="47" spans="1:20" s="1" customFormat="1" ht="15" customHeight="1" x14ac:dyDescent="0.2">
      <c r="A47" s="342" t="s">
        <v>600</v>
      </c>
      <c r="B47" s="480" t="s">
        <v>599</v>
      </c>
      <c r="C47" s="110">
        <f t="shared" ref="C47" si="29">AVERAGE(C18:C22)</f>
        <v>67.8</v>
      </c>
      <c r="D47" s="150">
        <f t="shared" si="24"/>
        <v>1861346.2</v>
      </c>
      <c r="E47" s="483">
        <f>AVERAGE(E17:E22)</f>
        <v>1.8560759999999998</v>
      </c>
      <c r="F47" s="483">
        <f t="shared" si="27"/>
        <v>36.425249639212737</v>
      </c>
      <c r="G47" s="483">
        <f t="shared" si="13"/>
        <v>71.971113453865087</v>
      </c>
      <c r="H47" s="96">
        <f t="shared" si="28"/>
        <v>-0.49389070293372567</v>
      </c>
      <c r="I47" s="96">
        <f t="shared" si="18"/>
        <v>-1.1410713373224E-2</v>
      </c>
      <c r="J47" s="482"/>
    </row>
    <row r="48" spans="1:20" s="1" customFormat="1" ht="15" customHeight="1" x14ac:dyDescent="0.2">
      <c r="A48" s="342" t="s">
        <v>680</v>
      </c>
      <c r="B48" s="478" t="s">
        <v>673</v>
      </c>
      <c r="C48" s="76">
        <f>AVERAGE(C19:C23)</f>
        <v>63.2</v>
      </c>
      <c r="D48" s="151">
        <f>AVERAGE(D19:D23)</f>
        <v>1871980</v>
      </c>
      <c r="E48" s="482">
        <f>AVERAGE(E18:E23)</f>
        <v>1.866733</v>
      </c>
      <c r="F48" s="482">
        <f>(C48/D48)*1000000</f>
        <v>33.761044455603155</v>
      </c>
      <c r="G48" s="482">
        <f t="shared" si="13"/>
        <v>71.971113453865087</v>
      </c>
      <c r="H48" s="98">
        <f t="shared" ref="H48" si="30">(F48-$F$49)/$F$49</f>
        <v>-0.53090840428299535</v>
      </c>
      <c r="I48" s="98">
        <f t="shared" si="18"/>
        <v>-7.3141713783657775E-2</v>
      </c>
      <c r="J48" s="482"/>
    </row>
    <row r="49" spans="1:20" s="1" customFormat="1" ht="30" customHeight="1" thickBot="1" x14ac:dyDescent="0.25">
      <c r="A49" s="10"/>
      <c r="B49" s="43" t="s">
        <v>22</v>
      </c>
      <c r="C49" s="47">
        <f>AVERAGE(C8:C12)</f>
        <v>125.6</v>
      </c>
      <c r="D49" s="152">
        <f>AVERAGE(D8:D12)</f>
        <v>1745144.6</v>
      </c>
      <c r="E49" s="191">
        <f>D49/1000000</f>
        <v>1.7451446000000002</v>
      </c>
      <c r="F49" s="181">
        <f>(C49/D49)*1000000</f>
        <v>71.971113453865087</v>
      </c>
      <c r="G49" s="181">
        <f t="shared" si="13"/>
        <v>71.971113453865087</v>
      </c>
      <c r="H49" s="118"/>
      <c r="I49" s="81"/>
    </row>
    <row r="50" spans="1:20" s="1" customFormat="1" ht="15" customHeight="1" x14ac:dyDescent="0.2">
      <c r="A50" s="10"/>
      <c r="I50" s="2"/>
    </row>
    <row r="51" spans="1:20" s="1" customFormat="1" ht="14.25" customHeight="1" x14ac:dyDescent="0.2">
      <c r="A51" s="10"/>
      <c r="B51" s="213" t="s">
        <v>228</v>
      </c>
      <c r="I51" s="2"/>
      <c r="J51" s="102"/>
    </row>
    <row r="52" spans="1:20" s="1" customFormat="1" ht="15" customHeight="1" x14ac:dyDescent="0.2">
      <c r="B52" s="213" t="s">
        <v>230</v>
      </c>
      <c r="C52" s="102"/>
      <c r="D52" s="102"/>
      <c r="E52" s="102"/>
      <c r="F52" s="102"/>
      <c r="G52" s="102"/>
      <c r="H52" s="102"/>
      <c r="I52" s="198"/>
      <c r="J52" s="102"/>
    </row>
    <row r="53" spans="1:20" s="1" customFormat="1" x14ac:dyDescent="0.2">
      <c r="B53" s="102"/>
      <c r="C53" s="102"/>
      <c r="D53" s="102"/>
      <c r="E53" s="102"/>
      <c r="F53" s="102"/>
      <c r="G53" s="102"/>
      <c r="H53" s="102"/>
      <c r="I53" s="198"/>
    </row>
    <row r="54" spans="1:20" s="1" customFormat="1" ht="15" x14ac:dyDescent="0.2">
      <c r="B54" s="29" t="s">
        <v>21</v>
      </c>
      <c r="I54" s="2"/>
    </row>
    <row r="55" spans="1:20" s="10" customFormat="1" x14ac:dyDescent="0.2">
      <c r="B55" s="1"/>
      <c r="C55" s="1"/>
      <c r="D55" s="1"/>
      <c r="E55" s="1"/>
      <c r="F55" s="1"/>
      <c r="G55" s="1"/>
      <c r="H55" s="1"/>
      <c r="I55" s="2"/>
      <c r="J55" s="1"/>
      <c r="K55" s="1"/>
      <c r="L55" s="1"/>
      <c r="M55" s="1"/>
      <c r="N55" s="1"/>
      <c r="O55" s="1"/>
      <c r="P55" s="1"/>
      <c r="Q55" s="1"/>
      <c r="R55" s="1"/>
      <c r="S55" s="1"/>
      <c r="T55" s="1"/>
    </row>
    <row r="56" spans="1:20" x14ac:dyDescent="0.2">
      <c r="A56" s="11"/>
      <c r="B56" s="1"/>
      <c r="C56" s="1"/>
      <c r="D56" s="1"/>
      <c r="E56" s="1"/>
      <c r="F56" s="1"/>
      <c r="G56" s="1"/>
      <c r="H56" s="1"/>
      <c r="I56" s="2"/>
      <c r="J56" s="10"/>
      <c r="K56" s="10"/>
      <c r="L56" s="10"/>
      <c r="M56" s="10"/>
      <c r="N56" s="10"/>
      <c r="O56" s="10"/>
      <c r="P56" s="10"/>
      <c r="Q56" s="10"/>
      <c r="R56" s="10"/>
      <c r="S56" s="10"/>
      <c r="T56" s="10"/>
    </row>
    <row r="57" spans="1:20" x14ac:dyDescent="0.2">
      <c r="A57" s="11"/>
      <c r="B57" s="10"/>
      <c r="C57" s="10"/>
      <c r="D57" s="10"/>
      <c r="E57" s="10"/>
      <c r="F57" s="10"/>
      <c r="G57" s="10"/>
      <c r="H57" s="10"/>
      <c r="I57" s="9"/>
    </row>
    <row r="58" spans="1:20" x14ac:dyDescent="0.2">
      <c r="A58" s="11"/>
      <c r="B58" s="10"/>
      <c r="C58" s="10"/>
      <c r="D58" s="10"/>
      <c r="E58" s="10"/>
      <c r="F58" s="10"/>
      <c r="G58" s="10"/>
      <c r="H58" s="11"/>
      <c r="I58" s="54"/>
    </row>
    <row r="59" spans="1:20" x14ac:dyDescent="0.2">
      <c r="A59" s="11"/>
      <c r="B59" s="11"/>
      <c r="C59" s="11"/>
      <c r="D59" s="11"/>
      <c r="E59" s="41"/>
      <c r="F59" s="41"/>
      <c r="G59" s="11"/>
      <c r="H59" s="11"/>
      <c r="I59" s="54"/>
    </row>
    <row r="60" spans="1:20" x14ac:dyDescent="0.2">
      <c r="A60" s="11"/>
      <c r="B60" s="689"/>
      <c r="C60" s="689"/>
      <c r="D60" s="689"/>
      <c r="E60" s="41"/>
      <c r="F60" s="41"/>
      <c r="G60" s="11"/>
      <c r="H60" s="11"/>
      <c r="I60" s="54"/>
    </row>
    <row r="61" spans="1:20" x14ac:dyDescent="0.2">
      <c r="A61" s="11"/>
      <c r="B61" s="689"/>
      <c r="C61" s="689"/>
      <c r="D61" s="689"/>
      <c r="E61" s="41"/>
      <c r="F61" s="41"/>
      <c r="G61" s="11"/>
      <c r="H61" s="11"/>
      <c r="I61" s="54"/>
    </row>
    <row r="62" spans="1:20" x14ac:dyDescent="0.2">
      <c r="A62" s="11"/>
      <c r="B62" s="689"/>
      <c r="C62" s="689"/>
      <c r="D62" s="689"/>
      <c r="E62" s="41"/>
      <c r="F62" s="41"/>
      <c r="G62" s="11"/>
      <c r="H62" s="11"/>
      <c r="I62" s="54"/>
    </row>
    <row r="63" spans="1:20" x14ac:dyDescent="0.2">
      <c r="A63" s="11"/>
      <c r="B63" s="690"/>
      <c r="C63" s="690"/>
      <c r="D63" s="690"/>
      <c r="E63" s="41"/>
      <c r="F63" s="41"/>
      <c r="G63" s="11"/>
      <c r="H63" s="11"/>
      <c r="I63" s="54"/>
    </row>
    <row r="64" spans="1:20" x14ac:dyDescent="0.2">
      <c r="A64" s="11"/>
      <c r="B64" s="689"/>
      <c r="C64" s="689"/>
      <c r="D64" s="689"/>
      <c r="E64" s="41"/>
      <c r="F64" s="41"/>
      <c r="G64" s="11"/>
      <c r="H64" s="11"/>
      <c r="I64" s="54"/>
    </row>
    <row r="65" spans="1:9" x14ac:dyDescent="0.2">
      <c r="A65" s="11"/>
      <c r="B65" s="689"/>
      <c r="C65" s="689"/>
      <c r="D65" s="689"/>
      <c r="E65" s="41"/>
      <c r="F65" s="41"/>
      <c r="G65" s="11"/>
      <c r="H65" s="11"/>
      <c r="I65" s="54"/>
    </row>
    <row r="66" spans="1:9" x14ac:dyDescent="0.2">
      <c r="B66" s="10"/>
      <c r="C66" s="10"/>
      <c r="D66" s="10"/>
      <c r="E66" s="10"/>
      <c r="F66" s="10"/>
      <c r="G66" s="10"/>
      <c r="H66" s="11"/>
      <c r="I66" s="54"/>
    </row>
    <row r="67" spans="1:9" x14ac:dyDescent="0.2">
      <c r="B67" s="11"/>
      <c r="C67" s="11"/>
      <c r="D67" s="11"/>
      <c r="E67" s="11"/>
      <c r="F67" s="11"/>
      <c r="G67" s="11"/>
      <c r="H67" s="11"/>
      <c r="I67" s="54"/>
    </row>
  </sheetData>
  <mergeCells count="11">
    <mergeCell ref="B65:D65"/>
    <mergeCell ref="B60:D60"/>
    <mergeCell ref="B61:D61"/>
    <mergeCell ref="B62:D62"/>
    <mergeCell ref="B63:D63"/>
    <mergeCell ref="B64:D64"/>
    <mergeCell ref="F7:G7"/>
    <mergeCell ref="F36:G36"/>
    <mergeCell ref="K4:T4"/>
    <mergeCell ref="K33:T33"/>
    <mergeCell ref="B33:H33"/>
  </mergeCells>
  <hyperlinks>
    <hyperlink ref="B54" location="Contents!A1" tooltip="Contents Page" display="Return to Contents Page"/>
    <hyperlink ref="B29" location="Contents!A1" tooltip="Contents Page" display="Return to Contents Page"/>
  </hyperlinks>
  <pageMargins left="0.70866141732283472" right="0.70866141732283472" top="0.74803149606299213" bottom="0.74803149606299213" header="0.31496062992125984" footer="0.31496062992125984"/>
  <pageSetup scale="57" orientation="landscape" r:id="rId1"/>
  <ignoredErrors>
    <ignoredError sqref="C49:D49 C24:D24 C37:D37 C47:C48 C38:C46 D38 D39:D4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86"/>
  <sheetViews>
    <sheetView showGridLines="0" zoomScaleNormal="100" workbookViewId="0">
      <selection activeCell="G49" sqref="G49"/>
    </sheetView>
  </sheetViews>
  <sheetFormatPr defaultRowHeight="14.25" x14ac:dyDescent="0.2"/>
  <cols>
    <col min="1" max="1" width="8.7109375" style="1" customWidth="1"/>
    <col min="2" max="2" width="12.7109375" style="1" customWidth="1"/>
    <col min="3" max="3" width="15.7109375" style="1" customWidth="1"/>
    <col min="4" max="4" width="8.85546875" style="1" hidden="1" customWidth="1"/>
    <col min="5" max="5" width="16" style="1" customWidth="1"/>
    <col min="6" max="6" width="10.42578125" style="1" customWidth="1"/>
    <col min="7" max="7" width="18.42578125" style="1" customWidth="1"/>
    <col min="8" max="8" width="11.85546875" style="1" customWidth="1"/>
    <col min="9" max="9" width="13.28515625" style="1" hidden="1" customWidth="1"/>
    <col min="10" max="10" width="13.7109375" style="1" customWidth="1"/>
    <col min="11" max="11" width="13.28515625" style="1" customWidth="1"/>
    <col min="12" max="16384" width="9.140625" style="1"/>
  </cols>
  <sheetData>
    <row r="1" spans="1:22" s="10" customFormat="1" x14ac:dyDescent="0.2">
      <c r="B1" s="163" t="s">
        <v>484</v>
      </c>
      <c r="C1" s="13"/>
      <c r="D1" s="13"/>
      <c r="E1" s="13"/>
      <c r="F1" s="13"/>
      <c r="G1" s="13"/>
      <c r="H1" s="13"/>
      <c r="I1" s="13"/>
      <c r="J1" s="13"/>
      <c r="K1" s="13"/>
      <c r="L1" s="13"/>
      <c r="M1" s="13"/>
    </row>
    <row r="2" spans="1:22" s="10" customFormat="1" x14ac:dyDescent="0.2"/>
    <row r="3" spans="1:22" s="10" customFormat="1" ht="15" customHeight="1" x14ac:dyDescent="0.2">
      <c r="A3" s="10" t="s">
        <v>36</v>
      </c>
      <c r="B3" s="13" t="s">
        <v>11</v>
      </c>
    </row>
    <row r="4" spans="1:22" s="2" customFormat="1" ht="15" customHeight="1" x14ac:dyDescent="0.25">
      <c r="B4" s="14" t="s">
        <v>216</v>
      </c>
      <c r="G4" s="38"/>
      <c r="H4" s="38"/>
      <c r="I4" s="38"/>
      <c r="M4" s="675" t="s">
        <v>688</v>
      </c>
      <c r="N4" s="675"/>
      <c r="O4" s="675"/>
      <c r="P4" s="675"/>
      <c r="Q4" s="675"/>
      <c r="R4" s="675"/>
      <c r="S4" s="675"/>
      <c r="T4" s="675"/>
      <c r="U4" s="675"/>
      <c r="V4" s="675"/>
    </row>
    <row r="5" spans="1:22" s="2" customFormat="1" ht="15" customHeight="1" x14ac:dyDescent="0.2">
      <c r="B5" s="13" t="s">
        <v>675</v>
      </c>
      <c r="G5" s="38"/>
      <c r="H5" s="38"/>
      <c r="I5" s="38"/>
      <c r="L5" s="1"/>
      <c r="M5" s="1"/>
      <c r="N5" s="1"/>
      <c r="O5" s="1"/>
      <c r="P5" s="1"/>
      <c r="Q5" s="1"/>
      <c r="R5" s="1"/>
      <c r="S5" s="1"/>
      <c r="T5" s="1"/>
    </row>
    <row r="6" spans="1:22" ht="15" customHeight="1" thickBot="1" x14ac:dyDescent="0.25">
      <c r="B6" s="2"/>
      <c r="L6" s="4"/>
      <c r="M6" s="4"/>
      <c r="N6" s="4"/>
      <c r="O6" s="4"/>
      <c r="P6" s="4"/>
      <c r="Q6" s="4"/>
      <c r="R6" s="4"/>
      <c r="S6" s="4"/>
      <c r="T6" s="4"/>
    </row>
    <row r="7" spans="1:22" s="4" customFormat="1" ht="45" customHeight="1" x14ac:dyDescent="0.2">
      <c r="B7" s="93" t="s">
        <v>0</v>
      </c>
      <c r="C7" s="93" t="s">
        <v>170</v>
      </c>
      <c r="D7" s="357" t="s">
        <v>414</v>
      </c>
      <c r="E7" s="357" t="s">
        <v>415</v>
      </c>
      <c r="F7" s="357" t="s">
        <v>413</v>
      </c>
      <c r="G7" s="443" t="s">
        <v>348</v>
      </c>
      <c r="H7" s="686" t="s">
        <v>508</v>
      </c>
      <c r="I7" s="686"/>
      <c r="J7" s="165" t="s">
        <v>26</v>
      </c>
      <c r="K7" s="227" t="s">
        <v>235</v>
      </c>
      <c r="L7" s="1"/>
      <c r="M7" s="1"/>
      <c r="N7" s="1"/>
      <c r="O7" s="1"/>
      <c r="P7" s="1"/>
      <c r="Q7" s="1"/>
      <c r="R7" s="1"/>
      <c r="S7" s="1"/>
      <c r="T7" s="1"/>
    </row>
    <row r="8" spans="1:22" ht="15" customHeight="1" x14ac:dyDescent="0.2">
      <c r="B8" s="94">
        <v>2004</v>
      </c>
      <c r="C8" s="94">
        <v>213</v>
      </c>
      <c r="D8" s="94">
        <v>137</v>
      </c>
      <c r="E8" s="94">
        <f>D8*1.609</f>
        <v>220.43299999999999</v>
      </c>
      <c r="F8" s="94">
        <v>1714042</v>
      </c>
      <c r="G8" s="183">
        <f t="shared" ref="G8:G23" si="0">F8*E8/100000000</f>
        <v>3.7783142018599998</v>
      </c>
      <c r="H8" s="183">
        <f t="shared" ref="H8:H23" si="1">C8/G8</f>
        <v>56.374348087605767</v>
      </c>
      <c r="I8" s="110">
        <f t="shared" ref="I8:I23" si="2">$H$24</f>
        <v>51.965360543294594</v>
      </c>
      <c r="J8" s="96"/>
      <c r="K8" s="96"/>
    </row>
    <row r="9" spans="1:22" ht="15" customHeight="1" x14ac:dyDescent="0.2">
      <c r="B9" s="77">
        <v>2005</v>
      </c>
      <c r="C9" s="77">
        <v>204</v>
      </c>
      <c r="D9" s="77">
        <v>139</v>
      </c>
      <c r="E9" s="77">
        <f t="shared" ref="E9:E23" si="3">D9*1.609</f>
        <v>223.65100000000001</v>
      </c>
      <c r="F9" s="77">
        <v>1727733</v>
      </c>
      <c r="G9" s="182">
        <f t="shared" si="0"/>
        <v>3.8640921318300001</v>
      </c>
      <c r="H9" s="182">
        <f t="shared" si="1"/>
        <v>52.793772260131746</v>
      </c>
      <c r="I9" s="76">
        <f t="shared" si="2"/>
        <v>51.965360543294594</v>
      </c>
      <c r="J9" s="80"/>
      <c r="K9" s="80">
        <f t="shared" ref="K9:K22" si="4">(H9-H8)/H8</f>
        <v>-6.3514274646862517E-2</v>
      </c>
    </row>
    <row r="10" spans="1:22" ht="15" customHeight="1" x14ac:dyDescent="0.2">
      <c r="B10" s="94">
        <v>2006</v>
      </c>
      <c r="C10" s="94">
        <v>224</v>
      </c>
      <c r="D10" s="94">
        <v>138</v>
      </c>
      <c r="E10" s="94">
        <f t="shared" si="3"/>
        <v>222.042</v>
      </c>
      <c r="F10" s="94">
        <v>1743113</v>
      </c>
      <c r="G10" s="183">
        <f t="shared" si="0"/>
        <v>3.8704429674599998</v>
      </c>
      <c r="H10" s="183">
        <f t="shared" si="1"/>
        <v>57.874512525629918</v>
      </c>
      <c r="I10" s="110">
        <f t="shared" si="2"/>
        <v>51.965360543294594</v>
      </c>
      <c r="J10" s="96"/>
      <c r="K10" s="96">
        <f t="shared" si="4"/>
        <v>9.6237492567565447E-2</v>
      </c>
    </row>
    <row r="11" spans="1:22" ht="15" customHeight="1" x14ac:dyDescent="0.2">
      <c r="B11" s="77">
        <v>2007</v>
      </c>
      <c r="C11" s="77">
        <v>183</v>
      </c>
      <c r="D11" s="77">
        <v>144</v>
      </c>
      <c r="E11" s="77">
        <f t="shared" si="3"/>
        <v>231.696</v>
      </c>
      <c r="F11" s="77">
        <v>1761683</v>
      </c>
      <c r="G11" s="182">
        <f t="shared" si="0"/>
        <v>4.0817490436799995</v>
      </c>
      <c r="H11" s="182">
        <f t="shared" si="1"/>
        <v>44.833721534975098</v>
      </c>
      <c r="I11" s="76">
        <f t="shared" si="2"/>
        <v>51.965360543294594</v>
      </c>
      <c r="J11" s="80"/>
      <c r="K11" s="80">
        <f t="shared" si="4"/>
        <v>-0.22532874008881998</v>
      </c>
    </row>
    <row r="12" spans="1:22" ht="15" customHeight="1" x14ac:dyDescent="0.2">
      <c r="B12" s="94">
        <v>2008</v>
      </c>
      <c r="C12" s="94">
        <v>212</v>
      </c>
      <c r="D12" s="94">
        <v>143</v>
      </c>
      <c r="E12" s="94">
        <f t="shared" si="3"/>
        <v>230.08699999999999</v>
      </c>
      <c r="F12" s="94">
        <v>1779152</v>
      </c>
      <c r="G12" s="183">
        <f t="shared" si="0"/>
        <v>4.09359746224</v>
      </c>
      <c r="H12" s="183">
        <f t="shared" si="1"/>
        <v>51.788189228550685</v>
      </c>
      <c r="I12" s="110">
        <f t="shared" si="2"/>
        <v>51.965360543294594</v>
      </c>
      <c r="J12" s="96"/>
      <c r="K12" s="96">
        <f t="shared" si="4"/>
        <v>0.15511689539647872</v>
      </c>
    </row>
    <row r="13" spans="1:22" ht="15" customHeight="1" x14ac:dyDescent="0.2">
      <c r="B13" s="77">
        <v>2009</v>
      </c>
      <c r="C13" s="77">
        <v>215</v>
      </c>
      <c r="D13" s="77">
        <v>144</v>
      </c>
      <c r="E13" s="77">
        <f t="shared" si="3"/>
        <v>231.696</v>
      </c>
      <c r="F13" s="77">
        <v>1793333</v>
      </c>
      <c r="G13" s="182">
        <f t="shared" si="0"/>
        <v>4.15508082768</v>
      </c>
      <c r="H13" s="182">
        <f t="shared" si="1"/>
        <v>51.743879100432757</v>
      </c>
      <c r="I13" s="76">
        <f t="shared" si="2"/>
        <v>51.965360543294594</v>
      </c>
      <c r="J13" s="80">
        <f t="shared" ref="J13:J18" si="5">(H13-$H$24)/$H$24</f>
        <v>-4.2620976848089217E-3</v>
      </c>
      <c r="K13" s="80">
        <f t="shared" si="4"/>
        <v>-8.5560296233528211E-4</v>
      </c>
    </row>
    <row r="14" spans="1:22" ht="15" customHeight="1" x14ac:dyDescent="0.2">
      <c r="B14" s="94">
        <v>2010</v>
      </c>
      <c r="C14" s="94">
        <v>177</v>
      </c>
      <c r="D14" s="94">
        <v>136</v>
      </c>
      <c r="E14" s="94">
        <f t="shared" si="3"/>
        <v>218.82400000000001</v>
      </c>
      <c r="F14" s="94">
        <v>1804833</v>
      </c>
      <c r="G14" s="183">
        <f t="shared" si="0"/>
        <v>3.94940776392</v>
      </c>
      <c r="H14" s="183">
        <f t="shared" si="1"/>
        <v>44.816846114749609</v>
      </c>
      <c r="I14" s="110">
        <f t="shared" si="2"/>
        <v>51.965360543294594</v>
      </c>
      <c r="J14" s="96">
        <f t="shared" si="5"/>
        <v>-0.13756306804778634</v>
      </c>
      <c r="K14" s="96">
        <f t="shared" si="4"/>
        <v>-0.13387154396055348</v>
      </c>
    </row>
    <row r="15" spans="1:22" ht="15" customHeight="1" x14ac:dyDescent="0.2">
      <c r="B15" s="77">
        <v>2011</v>
      </c>
      <c r="C15" s="77">
        <v>213</v>
      </c>
      <c r="D15" s="77">
        <v>137</v>
      </c>
      <c r="E15" s="77">
        <f t="shared" si="3"/>
        <v>220.43299999999999</v>
      </c>
      <c r="F15" s="77">
        <v>1814318</v>
      </c>
      <c r="G15" s="182">
        <f t="shared" si="0"/>
        <v>3.9993555969400001</v>
      </c>
      <c r="H15" s="182">
        <f t="shared" si="1"/>
        <v>53.25857999798049</v>
      </c>
      <c r="I15" s="76">
        <f t="shared" si="2"/>
        <v>51.965360543294594</v>
      </c>
      <c r="J15" s="80">
        <f t="shared" si="5"/>
        <v>2.4886182664093315E-2</v>
      </c>
      <c r="K15" s="80">
        <f t="shared" si="4"/>
        <v>0.18836073073095241</v>
      </c>
    </row>
    <row r="16" spans="1:22" ht="15" customHeight="1" x14ac:dyDescent="0.2">
      <c r="B16" s="94">
        <v>2012</v>
      </c>
      <c r="C16" s="94">
        <v>191</v>
      </c>
      <c r="D16" s="94">
        <v>149</v>
      </c>
      <c r="E16" s="94">
        <f t="shared" si="3"/>
        <v>239.74099999999999</v>
      </c>
      <c r="F16" s="94">
        <v>1823634</v>
      </c>
      <c r="G16" s="183">
        <f t="shared" si="0"/>
        <v>4.3719983879399997</v>
      </c>
      <c r="H16" s="183">
        <f t="shared" si="1"/>
        <v>43.687115834000906</v>
      </c>
      <c r="I16" s="110">
        <f t="shared" si="2"/>
        <v>51.965360543294594</v>
      </c>
      <c r="J16" s="96">
        <f t="shared" si="5"/>
        <v>-0.15930313237020116</v>
      </c>
      <c r="K16" s="96">
        <f t="shared" si="4"/>
        <v>-0.17971684870949478</v>
      </c>
    </row>
    <row r="17" spans="1:17" ht="15" customHeight="1" x14ac:dyDescent="0.2">
      <c r="B17" s="77">
        <v>2013</v>
      </c>
      <c r="C17" s="77">
        <v>169</v>
      </c>
      <c r="D17" s="77">
        <v>157</v>
      </c>
      <c r="E17" s="77">
        <f t="shared" si="3"/>
        <v>252.613</v>
      </c>
      <c r="F17" s="77">
        <v>1829725</v>
      </c>
      <c r="G17" s="182">
        <f t="shared" si="0"/>
        <v>4.6221232142500002</v>
      </c>
      <c r="H17" s="182">
        <f t="shared" si="1"/>
        <v>36.563283185306098</v>
      </c>
      <c r="I17" s="76">
        <f t="shared" si="2"/>
        <v>51.965360543294594</v>
      </c>
      <c r="J17" s="80">
        <f t="shared" si="5"/>
        <v>-0.29639123441001353</v>
      </c>
      <c r="K17" s="80">
        <f t="shared" si="4"/>
        <v>-0.163064842178262</v>
      </c>
    </row>
    <row r="18" spans="1:17" ht="15" customHeight="1" x14ac:dyDescent="0.2">
      <c r="B18" s="94">
        <v>2014</v>
      </c>
      <c r="C18" s="94">
        <v>158</v>
      </c>
      <c r="D18" s="94">
        <v>164</v>
      </c>
      <c r="E18" s="94">
        <f t="shared" si="3"/>
        <v>263.87599999999998</v>
      </c>
      <c r="F18" s="94">
        <v>1840498</v>
      </c>
      <c r="G18" s="183">
        <f t="shared" si="0"/>
        <v>4.8566325024799992</v>
      </c>
      <c r="H18" s="183">
        <f t="shared" si="1"/>
        <v>32.532830087374037</v>
      </c>
      <c r="I18" s="110">
        <f t="shared" si="2"/>
        <v>51.965360543294594</v>
      </c>
      <c r="J18" s="96">
        <f t="shared" si="5"/>
        <v>-0.37395161416671924</v>
      </c>
      <c r="K18" s="96">
        <f t="shared" si="4"/>
        <v>-0.11023225341951245</v>
      </c>
    </row>
    <row r="19" spans="1:17" ht="15" customHeight="1" x14ac:dyDescent="0.2">
      <c r="B19" s="77">
        <v>2015</v>
      </c>
      <c r="C19" s="77">
        <v>183</v>
      </c>
      <c r="D19" s="77">
        <v>162</v>
      </c>
      <c r="E19" s="77">
        <f t="shared" si="3"/>
        <v>260.65800000000002</v>
      </c>
      <c r="F19" s="77">
        <v>1851621</v>
      </c>
      <c r="G19" s="182">
        <f t="shared" si="0"/>
        <v>4.82639826618</v>
      </c>
      <c r="H19" s="182">
        <f t="shared" si="1"/>
        <v>37.916473093887653</v>
      </c>
      <c r="I19" s="76">
        <f t="shared" si="2"/>
        <v>51.965360543294594</v>
      </c>
      <c r="J19" s="80">
        <f t="shared" ref="J19" si="6">(H19-$H$24)/$H$24</f>
        <v>-0.27035100502578452</v>
      </c>
      <c r="K19" s="80">
        <f t="shared" si="4"/>
        <v>0.16548338991888081</v>
      </c>
    </row>
    <row r="20" spans="1:17" ht="15" customHeight="1" x14ac:dyDescent="0.2">
      <c r="B20" s="94">
        <v>2016</v>
      </c>
      <c r="C20" s="94">
        <v>179</v>
      </c>
      <c r="D20" s="94">
        <v>167</v>
      </c>
      <c r="E20" s="94">
        <f t="shared" si="3"/>
        <v>268.70299999999997</v>
      </c>
      <c r="F20" s="94">
        <v>1862137</v>
      </c>
      <c r="G20" s="183">
        <f t="shared" si="0"/>
        <v>5.0036179831099989</v>
      </c>
      <c r="H20" s="183">
        <f t="shared" si="1"/>
        <v>35.774113971974842</v>
      </c>
      <c r="I20" s="110">
        <f t="shared" si="2"/>
        <v>51.965360543294594</v>
      </c>
      <c r="J20" s="96">
        <f>(H20-$H$24)/$H$24</f>
        <v>-0.31157768178727679</v>
      </c>
      <c r="K20" s="96">
        <f t="shared" si="4"/>
        <v>-5.6502067494726228E-2</v>
      </c>
    </row>
    <row r="21" spans="1:17" ht="15" customHeight="1" x14ac:dyDescent="0.2">
      <c r="B21" s="478">
        <v>2017</v>
      </c>
      <c r="C21" s="478">
        <v>190</v>
      </c>
      <c r="D21" s="478">
        <v>166</v>
      </c>
      <c r="E21" s="478">
        <f t="shared" si="3"/>
        <v>267.09399999999999</v>
      </c>
      <c r="F21" s="478">
        <v>1870834</v>
      </c>
      <c r="G21" s="482">
        <f t="shared" si="0"/>
        <v>4.9968853639599997</v>
      </c>
      <c r="H21" s="482">
        <f t="shared" si="1"/>
        <v>38.023685988550717</v>
      </c>
      <c r="I21" s="76">
        <f t="shared" si="2"/>
        <v>51.965360543294594</v>
      </c>
      <c r="J21" s="80">
        <f>(H21-$H$24)/$H$24</f>
        <v>-0.2682878442290122</v>
      </c>
      <c r="K21" s="80">
        <f t="shared" si="4"/>
        <v>6.2882675957765782E-2</v>
      </c>
    </row>
    <row r="22" spans="1:17" ht="15" customHeight="1" x14ac:dyDescent="0.2">
      <c r="B22" s="480">
        <v>2018</v>
      </c>
      <c r="C22" s="480">
        <v>151</v>
      </c>
      <c r="D22" s="480">
        <v>165</v>
      </c>
      <c r="E22" s="480">
        <f t="shared" ref="E22" si="7">D22*1.609</f>
        <v>265.48500000000001</v>
      </c>
      <c r="F22" s="480">
        <v>1881641</v>
      </c>
      <c r="G22" s="483">
        <f t="shared" si="0"/>
        <v>4.9954746088500004</v>
      </c>
      <c r="H22" s="483">
        <f t="shared" si="1"/>
        <v>30.227358123788253</v>
      </c>
      <c r="I22" s="110">
        <f t="shared" si="2"/>
        <v>51.965360543294594</v>
      </c>
      <c r="J22" s="96">
        <f>(H22-$H$24)/$H$24</f>
        <v>-0.41831716728676344</v>
      </c>
      <c r="K22" s="96">
        <f t="shared" si="4"/>
        <v>-0.20503871894771092</v>
      </c>
    </row>
    <row r="23" spans="1:17" ht="15" customHeight="1" x14ac:dyDescent="0.2">
      <c r="B23" s="478">
        <v>2019</v>
      </c>
      <c r="C23" s="478">
        <v>176</v>
      </c>
      <c r="D23" s="478">
        <v>165</v>
      </c>
      <c r="E23" s="478">
        <f t="shared" si="3"/>
        <v>265.48500000000001</v>
      </c>
      <c r="F23" s="478">
        <v>1893667</v>
      </c>
      <c r="G23" s="482">
        <f t="shared" si="0"/>
        <v>5.02740183495</v>
      </c>
      <c r="H23" s="482">
        <f t="shared" si="1"/>
        <v>35.008142531290304</v>
      </c>
      <c r="I23" s="76">
        <f t="shared" si="2"/>
        <v>51.965360543294594</v>
      </c>
      <c r="J23" s="98">
        <f>(H23-$H$24)/$H$24</f>
        <v>-0.32631772078010501</v>
      </c>
      <c r="K23" s="98">
        <f>(H23-H22)/H22</f>
        <v>0.15816084184147342</v>
      </c>
    </row>
    <row r="24" spans="1:17" ht="30" customHeight="1" thickBot="1" x14ac:dyDescent="0.25">
      <c r="B24" s="43" t="s">
        <v>22</v>
      </c>
      <c r="C24" s="47">
        <f>C38</f>
        <v>207.2</v>
      </c>
      <c r="D24" s="47">
        <f t="shared" ref="D24:I24" si="8">D38</f>
        <v>142</v>
      </c>
      <c r="E24" s="47">
        <f t="shared" si="8"/>
        <v>228.47800000000001</v>
      </c>
      <c r="F24" s="47">
        <f t="shared" si="8"/>
        <v>1745144.6</v>
      </c>
      <c r="G24" s="181">
        <f t="shared" si="8"/>
        <v>3.9872714791880006</v>
      </c>
      <c r="H24" s="181">
        <f t="shared" si="8"/>
        <v>51.965360543294594</v>
      </c>
      <c r="I24" s="47">
        <f t="shared" si="8"/>
        <v>51.965360543294594</v>
      </c>
      <c r="J24" s="86"/>
      <c r="K24" s="81"/>
    </row>
    <row r="25" spans="1:17" ht="12" customHeight="1" x14ac:dyDescent="0.2">
      <c r="G25" s="144"/>
    </row>
    <row r="26" spans="1:17" ht="12" customHeight="1" x14ac:dyDescent="0.2">
      <c r="B26" s="213" t="s">
        <v>228</v>
      </c>
      <c r="C26" s="218"/>
      <c r="D26" s="218"/>
      <c r="E26" s="218"/>
      <c r="F26" s="218"/>
      <c r="G26" s="218"/>
      <c r="H26" s="218"/>
      <c r="I26" s="218"/>
      <c r="J26" s="218"/>
      <c r="K26" s="218"/>
    </row>
    <row r="27" spans="1:17" ht="26.25" customHeight="1" x14ac:dyDescent="0.2">
      <c r="B27" s="687" t="s">
        <v>349</v>
      </c>
      <c r="C27" s="687"/>
      <c r="D27" s="687"/>
      <c r="E27" s="687"/>
      <c r="F27" s="687"/>
      <c r="G27" s="687"/>
      <c r="H27" s="687"/>
      <c r="I27" s="687"/>
      <c r="J27" s="687"/>
      <c r="K27" s="219"/>
    </row>
    <row r="28" spans="1:17" s="10" customFormat="1" ht="12.75" customHeight="1" x14ac:dyDescent="0.2">
      <c r="B28" s="678"/>
      <c r="C28" s="678"/>
      <c r="D28" s="678"/>
      <c r="E28" s="678"/>
      <c r="F28" s="678"/>
      <c r="G28" s="678"/>
      <c r="H28" s="678"/>
      <c r="I28" s="678"/>
      <c r="J28" s="678"/>
      <c r="K28" s="678"/>
      <c r="L28" s="199"/>
      <c r="M28" s="199"/>
      <c r="N28" s="199"/>
      <c r="O28" s="199"/>
      <c r="P28" s="199"/>
      <c r="Q28" s="102"/>
    </row>
    <row r="29" spans="1:17" ht="15" customHeight="1" x14ac:dyDescent="0.2">
      <c r="B29" s="22"/>
    </row>
    <row r="30" spans="1:17" ht="15" customHeight="1" x14ac:dyDescent="0.2">
      <c r="B30" s="29" t="s">
        <v>21</v>
      </c>
    </row>
    <row r="31" spans="1:17" ht="15" customHeight="1" x14ac:dyDescent="0.2">
      <c r="A31" s="10"/>
      <c r="B31" s="29"/>
    </row>
    <row r="32" spans="1:17" ht="15" customHeight="1" x14ac:dyDescent="0.2">
      <c r="A32" s="10"/>
      <c r="B32" s="10"/>
      <c r="C32" s="10"/>
      <c r="D32" s="10"/>
      <c r="E32" s="10"/>
      <c r="F32" s="10"/>
      <c r="G32" s="10"/>
      <c r="H32" s="10"/>
      <c r="I32" s="10"/>
      <c r="J32" s="10"/>
      <c r="K32" s="10"/>
    </row>
    <row r="33" spans="1:22" ht="15" customHeight="1" x14ac:dyDescent="0.2">
      <c r="A33" s="10"/>
      <c r="B33" s="13" t="s">
        <v>135</v>
      </c>
      <c r="C33" s="10"/>
      <c r="D33" s="10"/>
      <c r="E33" s="10"/>
      <c r="F33" s="10"/>
      <c r="G33" s="10"/>
      <c r="H33" s="10"/>
    </row>
    <row r="34" spans="1:22" ht="30" customHeight="1" x14ac:dyDescent="0.25">
      <c r="A34" s="10"/>
      <c r="B34" s="679" t="s">
        <v>470</v>
      </c>
      <c r="C34" s="679"/>
      <c r="D34" s="679"/>
      <c r="E34" s="679"/>
      <c r="F34" s="679"/>
      <c r="G34" s="679"/>
      <c r="H34" s="679"/>
      <c r="I34" s="679"/>
      <c r="J34" s="679"/>
      <c r="K34" s="102"/>
      <c r="M34" s="676" t="s">
        <v>689</v>
      </c>
      <c r="N34" s="676"/>
      <c r="O34" s="676"/>
      <c r="P34" s="676"/>
      <c r="Q34" s="676"/>
      <c r="R34" s="676"/>
      <c r="S34" s="676"/>
      <c r="T34" s="676"/>
      <c r="U34" s="676"/>
      <c r="V34" s="676"/>
    </row>
    <row r="35" spans="1:22" ht="15" customHeight="1" x14ac:dyDescent="0.25">
      <c r="A35" s="10"/>
      <c r="B35" s="13" t="s">
        <v>675</v>
      </c>
      <c r="C35" s="2"/>
      <c r="D35" s="2"/>
      <c r="E35" s="2"/>
      <c r="F35" s="2"/>
      <c r="G35" s="2"/>
      <c r="H35" s="2"/>
      <c r="I35" s="90"/>
      <c r="J35" s="91"/>
      <c r="K35" s="10"/>
      <c r="L35" s="103"/>
      <c r="M35" s="103"/>
      <c r="N35" s="103"/>
      <c r="O35" s="103"/>
      <c r="P35" s="103"/>
      <c r="Q35" s="103"/>
      <c r="R35" s="103"/>
      <c r="S35" s="103"/>
      <c r="T35" s="103"/>
    </row>
    <row r="36" spans="1:22" ht="15" customHeight="1" thickBot="1" x14ac:dyDescent="0.25">
      <c r="A36" s="10"/>
      <c r="B36" s="2"/>
      <c r="C36" s="2"/>
      <c r="D36" s="2"/>
      <c r="E36" s="2"/>
      <c r="F36" s="2"/>
      <c r="G36" s="2"/>
      <c r="H36" s="2"/>
      <c r="I36" s="90"/>
      <c r="J36" s="91"/>
      <c r="K36" s="10"/>
    </row>
    <row r="37" spans="1:22" ht="45" customHeight="1" x14ac:dyDescent="0.2">
      <c r="A37" s="10"/>
      <c r="B37" s="93" t="s">
        <v>0</v>
      </c>
      <c r="C37" s="270" t="s">
        <v>170</v>
      </c>
      <c r="D37" s="357" t="s">
        <v>414</v>
      </c>
      <c r="E37" s="357" t="s">
        <v>415</v>
      </c>
      <c r="F37" s="357" t="s">
        <v>413</v>
      </c>
      <c r="G37" s="443" t="s">
        <v>348</v>
      </c>
      <c r="H37" s="686" t="s">
        <v>507</v>
      </c>
      <c r="I37" s="686"/>
      <c r="J37" s="165" t="s">
        <v>26</v>
      </c>
      <c r="K37" s="230" t="s">
        <v>241</v>
      </c>
    </row>
    <row r="38" spans="1:22" ht="15" customHeight="1" x14ac:dyDescent="0.2">
      <c r="A38" s="342" t="s">
        <v>364</v>
      </c>
      <c r="B38" s="94" t="s">
        <v>1</v>
      </c>
      <c r="C38" s="110">
        <f t="shared" ref="C38:C47" si="9">AVERAGE(C8:C12)</f>
        <v>207.2</v>
      </c>
      <c r="D38" s="110">
        <v>142</v>
      </c>
      <c r="E38" s="110">
        <f>D38*1.609</f>
        <v>228.47800000000001</v>
      </c>
      <c r="F38" s="110">
        <f>AVERAGE(F8:F12)</f>
        <v>1745144.6</v>
      </c>
      <c r="G38" s="183">
        <f t="shared" ref="G38:G49" si="10">F38*E38/100000000</f>
        <v>3.9872714791880006</v>
      </c>
      <c r="H38" s="183">
        <f t="shared" ref="H38:H49" si="11">C38/G38</f>
        <v>51.965360543294594</v>
      </c>
      <c r="I38" s="110">
        <f t="shared" ref="I38:I49" si="12">$H$50</f>
        <v>51.965360543294594</v>
      </c>
      <c r="J38" s="110"/>
      <c r="K38" s="110"/>
    </row>
    <row r="39" spans="1:22" ht="15" customHeight="1" x14ac:dyDescent="0.2">
      <c r="A39" s="342" t="s">
        <v>365</v>
      </c>
      <c r="B39" s="77" t="s">
        <v>39</v>
      </c>
      <c r="C39" s="76">
        <f t="shared" si="9"/>
        <v>207.6</v>
      </c>
      <c r="D39" s="76">
        <v>143</v>
      </c>
      <c r="E39" s="76">
        <f t="shared" ref="E39:E45" si="13">D39*1.609</f>
        <v>230.08699999999999</v>
      </c>
      <c r="F39" s="76">
        <f t="shared" ref="F39:F49" si="14">AVERAGE(F9:F13)</f>
        <v>1761002.8</v>
      </c>
      <c r="G39" s="182">
        <f t="shared" si="10"/>
        <v>4.0518385124360004</v>
      </c>
      <c r="H39" s="182">
        <f t="shared" si="11"/>
        <v>51.236000487884468</v>
      </c>
      <c r="I39" s="76">
        <f t="shared" si="12"/>
        <v>51.965360543294594</v>
      </c>
      <c r="J39" s="164">
        <f t="shared" ref="J39:J45" si="15">(H39-$H$50)/$H$50</f>
        <v>-1.4035504570442931E-2</v>
      </c>
      <c r="K39" s="164">
        <f t="shared" ref="K39:K49" si="16">(H39-H38)/H38</f>
        <v>-1.4035504570442931E-2</v>
      </c>
    </row>
    <row r="40" spans="1:22" ht="15" customHeight="1" x14ac:dyDescent="0.2">
      <c r="A40" s="342" t="s">
        <v>367</v>
      </c>
      <c r="B40" s="94" t="s">
        <v>40</v>
      </c>
      <c r="C40" s="110">
        <f t="shared" si="9"/>
        <v>202.2</v>
      </c>
      <c r="D40" s="110">
        <v>139</v>
      </c>
      <c r="E40" s="110">
        <f t="shared" si="13"/>
        <v>223.65100000000001</v>
      </c>
      <c r="F40" s="110">
        <f t="shared" si="14"/>
        <v>1776422.8</v>
      </c>
      <c r="G40" s="183">
        <f t="shared" si="10"/>
        <v>3.9729873564280003</v>
      </c>
      <c r="H40" s="183">
        <f t="shared" si="11"/>
        <v>50.89369329928909</v>
      </c>
      <c r="I40" s="110">
        <f t="shared" si="12"/>
        <v>51.965360543294594</v>
      </c>
      <c r="J40" s="166">
        <f t="shared" si="15"/>
        <v>-2.0622723152524863E-2</v>
      </c>
      <c r="K40" s="166">
        <f t="shared" si="16"/>
        <v>-6.6809896427478021E-3</v>
      </c>
    </row>
    <row r="41" spans="1:22" ht="15" customHeight="1" x14ac:dyDescent="0.2">
      <c r="A41" s="342" t="s">
        <v>366</v>
      </c>
      <c r="B41" s="77" t="s">
        <v>41</v>
      </c>
      <c r="C41" s="76">
        <f t="shared" si="9"/>
        <v>200</v>
      </c>
      <c r="D41" s="76">
        <v>141</v>
      </c>
      <c r="E41" s="76">
        <f t="shared" si="13"/>
        <v>226.869</v>
      </c>
      <c r="F41" s="76">
        <f t="shared" si="14"/>
        <v>1790663.8</v>
      </c>
      <c r="G41" s="182">
        <f t="shared" si="10"/>
        <v>4.0624610564220003</v>
      </c>
      <c r="H41" s="182">
        <f t="shared" si="11"/>
        <v>49.231241166936712</v>
      </c>
      <c r="I41" s="76">
        <f t="shared" si="12"/>
        <v>51.965360543294594</v>
      </c>
      <c r="J41" s="164">
        <f t="shared" si="15"/>
        <v>-5.2614267423007066E-2</v>
      </c>
      <c r="K41" s="164">
        <f t="shared" si="16"/>
        <v>-3.2665189428797065E-2</v>
      </c>
    </row>
    <row r="42" spans="1:22" ht="15" customHeight="1" x14ac:dyDescent="0.2">
      <c r="A42" s="342" t="s">
        <v>368</v>
      </c>
      <c r="B42" s="94" t="s">
        <v>104</v>
      </c>
      <c r="C42" s="110">
        <f t="shared" si="9"/>
        <v>201.6</v>
      </c>
      <c r="D42" s="110">
        <v>145</v>
      </c>
      <c r="E42" s="110">
        <f t="shared" si="13"/>
        <v>233.30500000000001</v>
      </c>
      <c r="F42" s="110">
        <f t="shared" si="14"/>
        <v>1803054</v>
      </c>
      <c r="G42" s="183">
        <f t="shared" si="10"/>
        <v>4.2066151347000007</v>
      </c>
      <c r="H42" s="183">
        <f t="shared" si="11"/>
        <v>47.924517348168891</v>
      </c>
      <c r="I42" s="110">
        <f t="shared" si="12"/>
        <v>51.965360543294594</v>
      </c>
      <c r="J42" s="166">
        <f t="shared" si="15"/>
        <v>-7.7760322508666158E-2</v>
      </c>
      <c r="K42" s="166">
        <f t="shared" si="16"/>
        <v>-2.6542573126216572E-2</v>
      </c>
    </row>
    <row r="43" spans="1:22" ht="15" customHeight="1" x14ac:dyDescent="0.2">
      <c r="A43" s="342" t="s">
        <v>369</v>
      </c>
      <c r="B43" s="77" t="s">
        <v>176</v>
      </c>
      <c r="C43" s="76">
        <f t="shared" si="9"/>
        <v>193</v>
      </c>
      <c r="D43" s="76">
        <v>147</v>
      </c>
      <c r="E43" s="76">
        <f t="shared" si="13"/>
        <v>236.523</v>
      </c>
      <c r="F43" s="76">
        <f t="shared" si="14"/>
        <v>1813168.6</v>
      </c>
      <c r="G43" s="182">
        <f t="shared" si="10"/>
        <v>4.2885607677780007</v>
      </c>
      <c r="H43" s="182">
        <f t="shared" si="11"/>
        <v>45.003442984905547</v>
      </c>
      <c r="I43" s="76">
        <f t="shared" si="12"/>
        <v>51.965360543294594</v>
      </c>
      <c r="J43" s="164">
        <f t="shared" si="15"/>
        <v>-0.13397227471536105</v>
      </c>
      <c r="K43" s="164">
        <f t="shared" si="16"/>
        <v>-6.0951565605593998E-2</v>
      </c>
    </row>
    <row r="44" spans="1:22" ht="15" customHeight="1" x14ac:dyDescent="0.2">
      <c r="A44" s="342" t="s">
        <v>371</v>
      </c>
      <c r="B44" s="94" t="s">
        <v>207</v>
      </c>
      <c r="C44" s="110">
        <f t="shared" si="9"/>
        <v>181.6</v>
      </c>
      <c r="D44" s="110">
        <v>152</v>
      </c>
      <c r="E44" s="110">
        <f t="shared" si="13"/>
        <v>244.56799999999998</v>
      </c>
      <c r="F44" s="110">
        <f t="shared" si="14"/>
        <v>1822601.6</v>
      </c>
      <c r="G44" s="183">
        <f t="shared" si="10"/>
        <v>4.4575002810879996</v>
      </c>
      <c r="H44" s="183">
        <f t="shared" si="11"/>
        <v>40.740322725380636</v>
      </c>
      <c r="I44" s="110">
        <f t="shared" si="12"/>
        <v>51.965360543294594</v>
      </c>
      <c r="J44" s="166">
        <f t="shared" si="15"/>
        <v>-0.21601000552208027</v>
      </c>
      <c r="K44" s="166">
        <f t="shared" si="16"/>
        <v>-9.4728757996466836E-2</v>
      </c>
    </row>
    <row r="45" spans="1:22" ht="15" customHeight="1" x14ac:dyDescent="0.2">
      <c r="A45" s="342" t="s">
        <v>370</v>
      </c>
      <c r="B45" s="77" t="s">
        <v>336</v>
      </c>
      <c r="C45" s="76">
        <f t="shared" si="9"/>
        <v>182.8</v>
      </c>
      <c r="D45" s="76">
        <v>162</v>
      </c>
      <c r="E45" s="76">
        <f t="shared" si="13"/>
        <v>260.65800000000002</v>
      </c>
      <c r="F45" s="76">
        <f t="shared" si="14"/>
        <v>1831959.2</v>
      </c>
      <c r="G45" s="182">
        <f t="shared" si="10"/>
        <v>4.775148211536</v>
      </c>
      <c r="H45" s="182">
        <f t="shared" si="11"/>
        <v>38.281534290052868</v>
      </c>
      <c r="I45" s="76">
        <f t="shared" si="12"/>
        <v>51.965360543294594</v>
      </c>
      <c r="J45" s="164">
        <f t="shared" si="15"/>
        <v>-0.26332591769167341</v>
      </c>
      <c r="K45" s="164">
        <f t="shared" si="16"/>
        <v>-6.0352699017673192E-2</v>
      </c>
    </row>
    <row r="46" spans="1:22" ht="15" customHeight="1" x14ac:dyDescent="0.2">
      <c r="A46" s="342" t="s">
        <v>468</v>
      </c>
      <c r="B46" s="94" t="s">
        <v>467</v>
      </c>
      <c r="C46" s="110">
        <f t="shared" si="9"/>
        <v>176</v>
      </c>
      <c r="D46" s="110">
        <v>166</v>
      </c>
      <c r="E46" s="110">
        <f t="shared" ref="E46:E49" si="17">D46*1.609</f>
        <v>267.09399999999999</v>
      </c>
      <c r="F46" s="110">
        <f t="shared" si="14"/>
        <v>1841523</v>
      </c>
      <c r="G46" s="183">
        <f t="shared" si="10"/>
        <v>4.9185974416200002</v>
      </c>
      <c r="H46" s="183">
        <f t="shared" si="11"/>
        <v>35.782558359163509</v>
      </c>
      <c r="I46" s="110">
        <f t="shared" si="12"/>
        <v>51.965360543294594</v>
      </c>
      <c r="J46" s="166">
        <f t="shared" ref="J46" si="18">(H46-$H$50)/$H$50</f>
        <v>-0.31141518147744768</v>
      </c>
      <c r="K46" s="166">
        <f t="shared" si="16"/>
        <v>-6.5278886471869968E-2</v>
      </c>
    </row>
    <row r="47" spans="1:22" ht="15" customHeight="1" x14ac:dyDescent="0.2">
      <c r="A47" s="342" t="s">
        <v>686</v>
      </c>
      <c r="B47" s="478" t="s">
        <v>565</v>
      </c>
      <c r="C47" s="76">
        <f t="shared" si="9"/>
        <v>175.8</v>
      </c>
      <c r="D47" s="76">
        <v>163</v>
      </c>
      <c r="E47" s="76">
        <f t="shared" si="17"/>
        <v>262.267</v>
      </c>
      <c r="F47" s="76">
        <f t="shared" si="14"/>
        <v>1850963</v>
      </c>
      <c r="G47" s="482">
        <f t="shared" si="10"/>
        <v>4.8544651312099996</v>
      </c>
      <c r="H47" s="482">
        <f t="shared" si="11"/>
        <v>36.214082344470562</v>
      </c>
      <c r="I47" s="76">
        <f t="shared" si="12"/>
        <v>51.965360543294594</v>
      </c>
      <c r="J47" s="164">
        <f t="shared" ref="J47:J48" si="19">(H47-$H$50)/$H$50</f>
        <v>-0.30311111159713711</v>
      </c>
      <c r="K47" s="164">
        <f t="shared" si="16"/>
        <v>1.2059618012096216E-2</v>
      </c>
    </row>
    <row r="48" spans="1:22" ht="15" customHeight="1" x14ac:dyDescent="0.2">
      <c r="A48" s="342" t="s">
        <v>687</v>
      </c>
      <c r="B48" s="480" t="s">
        <v>599</v>
      </c>
      <c r="C48" s="110">
        <f t="shared" ref="C48:C49" si="20">AVERAGE(C18:C22)</f>
        <v>172.2</v>
      </c>
      <c r="D48" s="110">
        <v>167</v>
      </c>
      <c r="E48" s="110">
        <f t="shared" ref="E48" si="21">D48*1.609</f>
        <v>268.70299999999997</v>
      </c>
      <c r="F48" s="110">
        <f t="shared" si="14"/>
        <v>1861346.2</v>
      </c>
      <c r="G48" s="483">
        <f t="shared" si="10"/>
        <v>5.001493079786</v>
      </c>
      <c r="H48" s="483">
        <f t="shared" si="11"/>
        <v>34.429718736583347</v>
      </c>
      <c r="I48" s="110">
        <f t="shared" si="12"/>
        <v>51.965360543294594</v>
      </c>
      <c r="J48" s="166">
        <f t="shared" si="19"/>
        <v>-0.33744867010210666</v>
      </c>
      <c r="K48" s="166">
        <f t="shared" si="16"/>
        <v>-4.9272644572744925E-2</v>
      </c>
    </row>
    <row r="49" spans="1:22" ht="15" customHeight="1" x14ac:dyDescent="0.2">
      <c r="A49" s="342" t="s">
        <v>677</v>
      </c>
      <c r="B49" s="478" t="s">
        <v>673</v>
      </c>
      <c r="C49" s="76">
        <f t="shared" si="20"/>
        <v>175.8</v>
      </c>
      <c r="D49" s="76">
        <v>167</v>
      </c>
      <c r="E49" s="76">
        <f t="shared" si="17"/>
        <v>268.70299999999997</v>
      </c>
      <c r="F49" s="76">
        <f t="shared" si="14"/>
        <v>1871980</v>
      </c>
      <c r="G49" s="482">
        <f t="shared" si="10"/>
        <v>5.0300664193999998</v>
      </c>
      <c r="H49" s="482">
        <f t="shared" si="11"/>
        <v>34.949836710301319</v>
      </c>
      <c r="I49" s="76">
        <f t="shared" si="12"/>
        <v>51.965360543294594</v>
      </c>
      <c r="J49" s="164">
        <f t="shared" ref="J49" si="22">(H49-$H$50)/$H$50</f>
        <v>-0.32743973399004717</v>
      </c>
      <c r="K49" s="164">
        <f t="shared" si="16"/>
        <v>1.5106657643570023E-2</v>
      </c>
    </row>
    <row r="50" spans="1:22" ht="30" customHeight="1" thickBot="1" x14ac:dyDescent="0.25">
      <c r="A50" s="10"/>
      <c r="B50" s="43" t="s">
        <v>22</v>
      </c>
      <c r="C50" s="47">
        <f>C38</f>
        <v>207.2</v>
      </c>
      <c r="D50" s="47">
        <f t="shared" ref="D50:I50" si="23">D38</f>
        <v>142</v>
      </c>
      <c r="E50" s="47">
        <f t="shared" si="23"/>
        <v>228.47800000000001</v>
      </c>
      <c r="F50" s="47">
        <f t="shared" si="23"/>
        <v>1745144.6</v>
      </c>
      <c r="G50" s="181">
        <f t="shared" si="23"/>
        <v>3.9872714791880006</v>
      </c>
      <c r="H50" s="181">
        <f t="shared" si="23"/>
        <v>51.965360543294594</v>
      </c>
      <c r="I50" s="47">
        <f t="shared" si="23"/>
        <v>51.965360543294594</v>
      </c>
      <c r="J50" s="47"/>
      <c r="K50" s="47"/>
    </row>
    <row r="51" spans="1:22" ht="10.5" customHeight="1" x14ac:dyDescent="0.2">
      <c r="A51" s="10"/>
    </row>
    <row r="52" spans="1:22" ht="10.5" customHeight="1" x14ac:dyDescent="0.2">
      <c r="A52" s="10"/>
      <c r="B52" s="213" t="s">
        <v>228</v>
      </c>
      <c r="C52" s="218"/>
      <c r="D52" s="218"/>
      <c r="E52" s="218"/>
      <c r="F52" s="218"/>
      <c r="G52" s="218"/>
      <c r="H52" s="218"/>
      <c r="I52" s="218"/>
      <c r="J52" s="218"/>
      <c r="K52" s="218"/>
    </row>
    <row r="53" spans="1:22" ht="26.25" customHeight="1" x14ac:dyDescent="0.2">
      <c r="B53" s="687" t="s">
        <v>349</v>
      </c>
      <c r="C53" s="687"/>
      <c r="D53" s="687"/>
      <c r="E53" s="687"/>
      <c r="F53" s="687"/>
      <c r="G53" s="687"/>
      <c r="H53" s="687"/>
      <c r="I53" s="687"/>
      <c r="J53" s="687"/>
      <c r="K53" s="219"/>
    </row>
    <row r="54" spans="1:22" s="10" customFormat="1" ht="12.75" customHeight="1" x14ac:dyDescent="0.2">
      <c r="B54" s="678"/>
      <c r="C54" s="678"/>
      <c r="D54" s="678"/>
      <c r="E54" s="678"/>
      <c r="F54" s="678"/>
      <c r="G54" s="678"/>
      <c r="H54" s="678"/>
      <c r="I54" s="678"/>
      <c r="J54" s="678"/>
      <c r="K54" s="678"/>
      <c r="L54" s="199"/>
      <c r="M54" s="199"/>
      <c r="N54" s="199"/>
      <c r="O54" s="199"/>
      <c r="P54" s="199"/>
      <c r="Q54" s="102"/>
    </row>
    <row r="55" spans="1:22" ht="15" customHeight="1" x14ac:dyDescent="0.2"/>
    <row r="56" spans="1:22" ht="15" x14ac:dyDescent="0.2">
      <c r="B56" s="29" t="s">
        <v>21</v>
      </c>
    </row>
    <row r="57" spans="1:22" ht="15" x14ac:dyDescent="0.2">
      <c r="B57" s="29"/>
    </row>
    <row r="58" spans="1:22" ht="15" x14ac:dyDescent="0.2">
      <c r="B58" s="29"/>
    </row>
    <row r="59" spans="1:22" x14ac:dyDescent="0.2">
      <c r="B59" s="13" t="s">
        <v>273</v>
      </c>
    </row>
    <row r="60" spans="1:22" ht="31.5" customHeight="1" x14ac:dyDescent="0.25">
      <c r="B60" s="679" t="s">
        <v>580</v>
      </c>
      <c r="C60" s="679"/>
      <c r="D60" s="679"/>
      <c r="E60" s="679"/>
      <c r="F60" s="679"/>
      <c r="G60" s="679"/>
      <c r="H60" s="679"/>
      <c r="I60" s="679"/>
      <c r="J60" s="679"/>
      <c r="M60" s="676" t="s">
        <v>690</v>
      </c>
      <c r="N60" s="676"/>
      <c r="O60" s="676"/>
      <c r="P60" s="676"/>
      <c r="Q60" s="676"/>
      <c r="R60" s="676"/>
      <c r="S60" s="676"/>
      <c r="T60" s="676"/>
      <c r="U60" s="676"/>
      <c r="V60" s="676"/>
    </row>
    <row r="61" spans="1:22" x14ac:dyDescent="0.2">
      <c r="B61" s="13" t="s">
        <v>675</v>
      </c>
    </row>
    <row r="62" spans="1:22" ht="15" thickBot="1" x14ac:dyDescent="0.25">
      <c r="B62" s="13"/>
    </row>
    <row r="63" spans="1:22" ht="42.75" x14ac:dyDescent="0.2">
      <c r="B63" s="252" t="s">
        <v>275</v>
      </c>
      <c r="C63" s="254" t="s">
        <v>433</v>
      </c>
      <c r="D63" s="254" t="s">
        <v>479</v>
      </c>
      <c r="E63" s="254" t="s">
        <v>480</v>
      </c>
      <c r="F63" s="254"/>
      <c r="G63" s="358" t="s">
        <v>434</v>
      </c>
      <c r="H63" s="254" t="s">
        <v>432</v>
      </c>
      <c r="I63" s="253"/>
    </row>
    <row r="64" spans="1:22" x14ac:dyDescent="0.2">
      <c r="B64" s="94">
        <v>2004</v>
      </c>
      <c r="C64" s="183">
        <v>59.409889907707623</v>
      </c>
      <c r="D64" s="183">
        <f t="shared" ref="D64:D80" si="24">C64-G64</f>
        <v>3.0355418201018551</v>
      </c>
      <c r="E64" s="183">
        <f>G64-H64</f>
        <v>2.7404196987030573</v>
      </c>
      <c r="F64" s="183"/>
      <c r="G64" s="183">
        <v>56.374348087605767</v>
      </c>
      <c r="H64" s="183">
        <v>53.63392838890271</v>
      </c>
      <c r="I64" s="110">
        <f t="shared" ref="I64:I71" si="25">$H$50</f>
        <v>51.965360543294594</v>
      </c>
    </row>
    <row r="65" spans="2:15" x14ac:dyDescent="0.2">
      <c r="B65" s="77">
        <v>2005</v>
      </c>
      <c r="C65" s="182">
        <v>55.593442001199342</v>
      </c>
      <c r="D65" s="182">
        <f t="shared" si="24"/>
        <v>2.7996697410675964</v>
      </c>
      <c r="E65" s="182">
        <f t="shared" ref="E65:E76" si="26">G65-H65</f>
        <v>2.5312082590474105</v>
      </c>
      <c r="F65" s="182"/>
      <c r="G65" s="182">
        <v>52.793772260131746</v>
      </c>
      <c r="H65" s="182">
        <v>50.262564001084336</v>
      </c>
      <c r="I65" s="76">
        <f t="shared" si="25"/>
        <v>51.965360543294594</v>
      </c>
    </row>
    <row r="66" spans="2:15" x14ac:dyDescent="0.2">
      <c r="B66" s="94">
        <v>2006</v>
      </c>
      <c r="C66" s="183">
        <v>60.967043729289529</v>
      </c>
      <c r="D66" s="183">
        <f t="shared" si="24"/>
        <v>3.0925312036596111</v>
      </c>
      <c r="E66" s="183">
        <f t="shared" si="26"/>
        <v>2.7939419839959285</v>
      </c>
      <c r="F66" s="183"/>
      <c r="G66" s="183">
        <v>57.874512525629918</v>
      </c>
      <c r="H66" s="183">
        <v>55.080570541633989</v>
      </c>
      <c r="I66" s="110">
        <f t="shared" si="25"/>
        <v>51.965360543294594</v>
      </c>
    </row>
    <row r="67" spans="2:15" x14ac:dyDescent="0.2">
      <c r="B67" s="77">
        <v>2007</v>
      </c>
      <c r="C67" s="182">
        <v>47.124495628003018</v>
      </c>
      <c r="D67" s="182">
        <f t="shared" si="24"/>
        <v>2.2907740930279203</v>
      </c>
      <c r="E67" s="182">
        <f t="shared" si="26"/>
        <v>2.0783844420187165</v>
      </c>
      <c r="F67" s="182"/>
      <c r="G67" s="182">
        <v>44.833721534975098</v>
      </c>
      <c r="H67" s="182">
        <v>42.755337092956381</v>
      </c>
      <c r="I67" s="76">
        <f t="shared" si="25"/>
        <v>51.965360543294594</v>
      </c>
    </row>
    <row r="68" spans="2:15" x14ac:dyDescent="0.2">
      <c r="B68" s="94">
        <v>2008</v>
      </c>
      <c r="C68" s="183">
        <v>54.453757791784909</v>
      </c>
      <c r="D68" s="183">
        <f t="shared" si="24"/>
        <v>2.6655685632342241</v>
      </c>
      <c r="E68" s="183">
        <f t="shared" si="26"/>
        <v>2.4167821639990237</v>
      </c>
      <c r="F68" s="183"/>
      <c r="G68" s="183">
        <v>51.788189228550685</v>
      </c>
      <c r="H68" s="183">
        <v>49.371407064551661</v>
      </c>
      <c r="I68" s="110">
        <f t="shared" si="25"/>
        <v>51.965360543294594</v>
      </c>
    </row>
    <row r="69" spans="2:15" x14ac:dyDescent="0.2">
      <c r="B69" s="77">
        <v>2009</v>
      </c>
      <c r="C69" s="182">
        <v>54.387726937681144</v>
      </c>
      <c r="D69" s="182">
        <f t="shared" si="24"/>
        <v>2.6438478372483871</v>
      </c>
      <c r="E69" s="182">
        <f t="shared" si="26"/>
        <v>2.3987228722054894</v>
      </c>
      <c r="F69" s="182"/>
      <c r="G69" s="182">
        <v>51.743879100432757</v>
      </c>
      <c r="H69" s="182">
        <v>49.345156228227268</v>
      </c>
      <c r="I69" s="76">
        <f t="shared" si="25"/>
        <v>51.965360543294594</v>
      </c>
    </row>
    <row r="70" spans="2:15" x14ac:dyDescent="0.2">
      <c r="B70" s="94">
        <v>2010</v>
      </c>
      <c r="C70" s="183">
        <v>47.248767996945325</v>
      </c>
      <c r="D70" s="183">
        <f t="shared" si="24"/>
        <v>2.4319218821957165</v>
      </c>
      <c r="E70" s="183">
        <f t="shared" si="26"/>
        <v>2.193831627994733</v>
      </c>
      <c r="F70" s="183"/>
      <c r="G70" s="183">
        <v>44.816846114749609</v>
      </c>
      <c r="H70" s="183">
        <v>42.623014486754876</v>
      </c>
      <c r="I70" s="110">
        <f t="shared" si="25"/>
        <v>51.965360543294594</v>
      </c>
    </row>
    <row r="71" spans="2:15" ht="15" thickBot="1" x14ac:dyDescent="0.25">
      <c r="B71" s="77">
        <v>2011</v>
      </c>
      <c r="C71" s="182">
        <v>56.561437672273854</v>
      </c>
      <c r="D71" s="182">
        <f t="shared" si="24"/>
        <v>3.3028576742933637</v>
      </c>
      <c r="E71" s="182">
        <f>G71-H71</f>
        <v>2.9384044136816811</v>
      </c>
      <c r="F71" s="182"/>
      <c r="G71" s="182">
        <v>53.25857999798049</v>
      </c>
      <c r="H71" s="182">
        <v>50.320175584298809</v>
      </c>
      <c r="I71" s="47">
        <f t="shared" si="25"/>
        <v>51.965360543294594</v>
      </c>
    </row>
    <row r="72" spans="2:15" x14ac:dyDescent="0.2">
      <c r="B72" s="94">
        <v>2012</v>
      </c>
      <c r="C72" s="183">
        <v>46.495573280472392</v>
      </c>
      <c r="D72" s="183">
        <f t="shared" si="24"/>
        <v>2.8084574464714862</v>
      </c>
      <c r="E72" s="183">
        <f t="shared" si="26"/>
        <v>2.4885065981392955</v>
      </c>
      <c r="F72" s="183"/>
      <c r="G72" s="183">
        <v>43.687115834000906</v>
      </c>
      <c r="H72" s="183">
        <v>41.198609235861611</v>
      </c>
    </row>
    <row r="73" spans="2:15" x14ac:dyDescent="0.2">
      <c r="B73" s="77">
        <v>2013</v>
      </c>
      <c r="C73" s="182">
        <v>38.786726081709844</v>
      </c>
      <c r="D73" s="182">
        <f t="shared" si="24"/>
        <v>2.2234428964037463</v>
      </c>
      <c r="E73" s="182">
        <f t="shared" si="26"/>
        <v>1.982346678721413</v>
      </c>
      <c r="F73" s="182"/>
      <c r="G73" s="182">
        <v>36.563283185306098</v>
      </c>
      <c r="H73" s="182">
        <v>34.580936506584685</v>
      </c>
    </row>
    <row r="74" spans="2:15" x14ac:dyDescent="0.2">
      <c r="B74" s="94">
        <v>2014</v>
      </c>
      <c r="C74" s="183">
        <v>34.421833124705429</v>
      </c>
      <c r="D74" s="183">
        <f t="shared" si="24"/>
        <v>1.889003037331392</v>
      </c>
      <c r="E74" s="183">
        <f t="shared" si="26"/>
        <v>1.6924593687073184</v>
      </c>
      <c r="F74" s="183"/>
      <c r="G74" s="183">
        <v>32.532830087374037</v>
      </c>
      <c r="H74" s="183">
        <v>30.840370718666719</v>
      </c>
    </row>
    <row r="75" spans="2:15" x14ac:dyDescent="0.2">
      <c r="B75" s="77">
        <v>2015</v>
      </c>
      <c r="C75" s="182">
        <v>40.146853864116338</v>
      </c>
      <c r="D75" s="182">
        <f t="shared" si="24"/>
        <v>2.2303807702286846</v>
      </c>
      <c r="E75" s="182">
        <f t="shared" si="26"/>
        <v>1.9956038470467163</v>
      </c>
      <c r="F75" s="182"/>
      <c r="G75" s="182">
        <v>37.916473093887653</v>
      </c>
      <c r="H75" s="182">
        <v>35.920869246840937</v>
      </c>
    </row>
    <row r="76" spans="2:15" x14ac:dyDescent="0.2">
      <c r="B76" s="94">
        <v>2016</v>
      </c>
      <c r="C76" s="183">
        <v>37.811879957720237</v>
      </c>
      <c r="D76" s="183">
        <f t="shared" si="24"/>
        <v>2.0377659857453949</v>
      </c>
      <c r="E76" s="183">
        <f t="shared" si="26"/>
        <v>1.8293581008396274</v>
      </c>
      <c r="F76" s="183"/>
      <c r="G76" s="183">
        <v>35.774113971974842</v>
      </c>
      <c r="H76" s="183">
        <v>33.944755871135214</v>
      </c>
    </row>
    <row r="77" spans="2:15" x14ac:dyDescent="0.2">
      <c r="B77" s="478">
        <v>2017</v>
      </c>
      <c r="C77" s="482">
        <v>40.203387733117317</v>
      </c>
      <c r="D77" s="482">
        <f t="shared" si="24"/>
        <v>2.1797017445666</v>
      </c>
      <c r="E77" s="482">
        <f t="shared" ref="E77:E78" si="27">G77-H77</f>
        <v>1.9555038508397473</v>
      </c>
      <c r="F77" s="482"/>
      <c r="G77" s="482">
        <v>38.023685988550717</v>
      </c>
      <c r="H77" s="482">
        <v>36.06818213771097</v>
      </c>
    </row>
    <row r="78" spans="2:15" x14ac:dyDescent="0.2">
      <c r="B78" s="480">
        <v>2018</v>
      </c>
      <c r="C78" s="483">
        <v>31.971244169391422</v>
      </c>
      <c r="D78" s="483">
        <f t="shared" si="24"/>
        <v>1.7438860456031691</v>
      </c>
      <c r="E78" s="483">
        <f t="shared" si="27"/>
        <v>1.5634840408856014</v>
      </c>
      <c r="F78" s="483"/>
      <c r="G78" s="483">
        <v>30.227358123788253</v>
      </c>
      <c r="H78" s="483">
        <v>28.663874082902652</v>
      </c>
    </row>
    <row r="79" spans="2:15" x14ac:dyDescent="0.2">
      <c r="B79" s="478">
        <v>2019</v>
      </c>
      <c r="C79" s="482">
        <v>37.027843061941667</v>
      </c>
      <c r="D79" s="482">
        <f t="shared" si="24"/>
        <v>2.0197005306513631</v>
      </c>
      <c r="E79" s="482">
        <f t="shared" ref="E79" si="28">G79-H79</f>
        <v>1.81076599299778</v>
      </c>
      <c r="F79" s="482"/>
      <c r="G79" s="482">
        <v>35.008142531290304</v>
      </c>
      <c r="H79" s="482">
        <v>33.197376538292524</v>
      </c>
    </row>
    <row r="80" spans="2:15" ht="29.25" thickBot="1" x14ac:dyDescent="0.3">
      <c r="B80" s="477" t="s">
        <v>22</v>
      </c>
      <c r="C80" s="181">
        <v>53.861906548524331</v>
      </c>
      <c r="D80" s="181">
        <f t="shared" si="24"/>
        <v>1.8965460052297374</v>
      </c>
      <c r="E80" s="181">
        <f>G80-H80</f>
        <v>1.7675292701800842</v>
      </c>
      <c r="F80" s="181"/>
      <c r="G80" s="181">
        <v>51.965360543294594</v>
      </c>
      <c r="H80" s="181">
        <v>50.19783127311451</v>
      </c>
      <c r="I80" s="1">
        <v>49.706901701385455</v>
      </c>
      <c r="J80" s="371"/>
      <c r="K80" s="89"/>
      <c r="L80" s="89"/>
      <c r="M80" s="89"/>
      <c r="N80" s="371"/>
      <c r="O80" s="371"/>
    </row>
    <row r="81" spans="2:17" ht="11.25" customHeight="1" x14ac:dyDescent="0.2"/>
    <row r="82" spans="2:17" ht="11.25" customHeight="1" x14ac:dyDescent="0.2">
      <c r="B82" s="213" t="s">
        <v>228</v>
      </c>
      <c r="C82" s="218"/>
      <c r="D82" s="218"/>
      <c r="E82" s="218"/>
      <c r="F82" s="218"/>
      <c r="G82" s="218"/>
      <c r="H82" s="218"/>
      <c r="I82" s="218"/>
      <c r="J82" s="218"/>
    </row>
    <row r="83" spans="2:17" ht="26.25" customHeight="1" x14ac:dyDescent="0.2">
      <c r="B83" s="687" t="s">
        <v>349</v>
      </c>
      <c r="C83" s="687"/>
      <c r="D83" s="687"/>
      <c r="E83" s="687"/>
      <c r="F83" s="687"/>
      <c r="G83" s="687"/>
      <c r="H83" s="687"/>
      <c r="I83" s="687"/>
      <c r="J83" s="687"/>
    </row>
    <row r="84" spans="2:17" s="10" customFormat="1" ht="12.75" customHeight="1" x14ac:dyDescent="0.2">
      <c r="B84" s="678"/>
      <c r="C84" s="678"/>
      <c r="D84" s="678"/>
      <c r="E84" s="678"/>
      <c r="F84" s="678"/>
      <c r="G84" s="678"/>
      <c r="H84" s="678"/>
      <c r="I84" s="678"/>
      <c r="J84" s="678"/>
      <c r="K84" s="678"/>
      <c r="L84" s="199"/>
      <c r="M84" s="199"/>
      <c r="N84" s="199"/>
      <c r="O84" s="199"/>
      <c r="P84" s="199"/>
      <c r="Q84" s="102"/>
    </row>
    <row r="86" spans="2:17" ht="15" x14ac:dyDescent="0.2">
      <c r="B86" s="29" t="s">
        <v>21</v>
      </c>
    </row>
  </sheetData>
  <mergeCells count="13">
    <mergeCell ref="B84:K84"/>
    <mergeCell ref="M4:V4"/>
    <mergeCell ref="M34:V34"/>
    <mergeCell ref="B83:J83"/>
    <mergeCell ref="B53:J53"/>
    <mergeCell ref="B34:J34"/>
    <mergeCell ref="H7:I7"/>
    <mergeCell ref="H37:I37"/>
    <mergeCell ref="B27:J27"/>
    <mergeCell ref="B60:J60"/>
    <mergeCell ref="M60:V60"/>
    <mergeCell ref="B28:K28"/>
    <mergeCell ref="B54:K54"/>
  </mergeCells>
  <hyperlinks>
    <hyperlink ref="B56" location="Contents!A1" tooltip="Contents Page" display="Return to Contents Page"/>
    <hyperlink ref="B30" location="Contents!A1" tooltip="Contents Page" display="Return to Contents Page"/>
    <hyperlink ref="B86" location="Contents!A1" tooltip="Contents Page" display="Return to Contents Page"/>
  </hyperlinks>
  <pageMargins left="0.70866141732283472" right="0.70866141732283472" top="0.74803149606299213" bottom="0.74803149606299213" header="0.31496062992125984" footer="0.31496062992125984"/>
  <pageSetup scale="57" orientation="landscape" r:id="rId1"/>
  <ignoredErrors>
    <ignoredError sqref="C38:C45 F38 F39:F49 C47:C49" formulaRange="1"/>
    <ignoredError sqref="E38:E45 C46" formula="1" formulaRange="1"/>
    <ignoredError sqref="E46"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V111"/>
  <sheetViews>
    <sheetView showGridLines="0" zoomScaleNormal="100" workbookViewId="0">
      <selection activeCell="Z40" sqref="Z40"/>
    </sheetView>
  </sheetViews>
  <sheetFormatPr defaultRowHeight="14.25" x14ac:dyDescent="0.2"/>
  <cols>
    <col min="1" max="1" width="8.7109375" style="1" customWidth="1"/>
    <col min="2" max="2" width="12.7109375" style="1" customWidth="1"/>
    <col min="3" max="3" width="15.7109375" style="1" customWidth="1"/>
    <col min="4" max="4" width="10.28515625" style="1" hidden="1" customWidth="1"/>
    <col min="5" max="5" width="19.7109375" style="1" hidden="1" customWidth="1"/>
    <col min="6" max="6" width="9.7109375" style="1" hidden="1" customWidth="1"/>
    <col min="7" max="7" width="19" style="1" customWidth="1"/>
    <col min="8" max="8" width="11.85546875" style="1" customWidth="1"/>
    <col min="9" max="9" width="14" style="1" hidden="1" customWidth="1"/>
    <col min="10" max="11" width="13.7109375" style="1" customWidth="1"/>
    <col min="12" max="16384" width="9.140625" style="1"/>
  </cols>
  <sheetData>
    <row r="1" spans="2:22" s="10" customFormat="1" x14ac:dyDescent="0.2">
      <c r="B1" s="163" t="s">
        <v>485</v>
      </c>
      <c r="C1" s="13"/>
      <c r="D1" s="13"/>
      <c r="E1" s="13"/>
      <c r="F1" s="13"/>
      <c r="G1" s="13"/>
      <c r="H1" s="13"/>
      <c r="I1" s="13"/>
      <c r="J1" s="13"/>
      <c r="K1" s="13"/>
      <c r="L1" s="13"/>
      <c r="M1" s="13"/>
    </row>
    <row r="2" spans="2:22" s="10" customFormat="1" x14ac:dyDescent="0.2"/>
    <row r="3" spans="2:22" s="10" customFormat="1" ht="15" customHeight="1" x14ac:dyDescent="0.2">
      <c r="B3" s="13" t="s">
        <v>12</v>
      </c>
    </row>
    <row r="4" spans="2:22" s="2" customFormat="1" ht="15" customHeight="1" x14ac:dyDescent="0.25">
      <c r="B4" s="14" t="s">
        <v>217</v>
      </c>
      <c r="M4" s="675" t="s">
        <v>691</v>
      </c>
      <c r="N4" s="675"/>
      <c r="O4" s="675"/>
      <c r="P4" s="675"/>
      <c r="Q4" s="675"/>
      <c r="R4" s="675"/>
      <c r="S4" s="675"/>
      <c r="T4" s="675"/>
      <c r="U4" s="675"/>
      <c r="V4" s="675"/>
    </row>
    <row r="5" spans="2:22" s="2" customFormat="1" ht="15" customHeight="1" x14ac:dyDescent="0.2">
      <c r="B5" s="13" t="s">
        <v>675</v>
      </c>
    </row>
    <row r="6" spans="2:22" ht="9" customHeight="1" thickBot="1" x14ac:dyDescent="0.25"/>
    <row r="7" spans="2:22" ht="45" customHeight="1" x14ac:dyDescent="0.2">
      <c r="B7" s="465" t="s">
        <v>0</v>
      </c>
      <c r="C7" s="465" t="s">
        <v>171</v>
      </c>
      <c r="D7" s="465" t="s">
        <v>416</v>
      </c>
      <c r="E7" s="465" t="s">
        <v>417</v>
      </c>
      <c r="F7" s="465" t="s">
        <v>413</v>
      </c>
      <c r="G7" s="465" t="s">
        <v>523</v>
      </c>
      <c r="H7" s="686" t="s">
        <v>2</v>
      </c>
      <c r="I7" s="686"/>
      <c r="J7" s="165" t="s">
        <v>26</v>
      </c>
      <c r="K7" s="465" t="s">
        <v>235</v>
      </c>
    </row>
    <row r="8" spans="2:22" ht="15" customHeight="1" x14ac:dyDescent="0.2">
      <c r="B8" s="455">
        <v>2004</v>
      </c>
      <c r="C8" s="455">
        <v>29</v>
      </c>
      <c r="D8" s="455">
        <v>17</v>
      </c>
      <c r="E8" s="183">
        <f>D8*1.609</f>
        <v>27.353000000000002</v>
      </c>
      <c r="F8" s="455">
        <v>1714042</v>
      </c>
      <c r="G8" s="183">
        <f>F8*E8/100000000</f>
        <v>0.46884190826000005</v>
      </c>
      <c r="H8" s="183">
        <f t="shared" ref="H8:H19" si="0">C8/G8</f>
        <v>61.854538788195995</v>
      </c>
      <c r="I8" s="110">
        <f t="shared" ref="I8:I23" si="1">$H$24</f>
        <v>60.146950984902972</v>
      </c>
      <c r="J8" s="96"/>
      <c r="K8" s="96"/>
    </row>
    <row r="9" spans="2:22" ht="15" customHeight="1" x14ac:dyDescent="0.2">
      <c r="B9" s="17">
        <v>2005</v>
      </c>
      <c r="C9" s="17">
        <v>29</v>
      </c>
      <c r="D9" s="454">
        <v>20</v>
      </c>
      <c r="E9" s="182">
        <f t="shared" ref="E9:E23" si="2">D9*1.609</f>
        <v>32.18</v>
      </c>
      <c r="F9" s="454">
        <v>1727733</v>
      </c>
      <c r="G9" s="182">
        <f t="shared" ref="G9:G18" si="3">F9*E9/100000000</f>
        <v>0.55598447939999995</v>
      </c>
      <c r="H9" s="190">
        <f t="shared" si="0"/>
        <v>52.159729407007617</v>
      </c>
      <c r="I9" s="116">
        <f t="shared" si="1"/>
        <v>60.146950984902972</v>
      </c>
      <c r="J9" s="80"/>
      <c r="K9" s="80">
        <f t="shared" ref="K9:K23" si="4">(H9-H8)/H8</f>
        <v>-0.15673561829287272</v>
      </c>
    </row>
    <row r="10" spans="2:22" ht="15" customHeight="1" x14ac:dyDescent="0.2">
      <c r="B10" s="455">
        <v>2006</v>
      </c>
      <c r="C10" s="455">
        <v>34</v>
      </c>
      <c r="D10" s="455">
        <v>18</v>
      </c>
      <c r="E10" s="183">
        <f t="shared" si="2"/>
        <v>28.962</v>
      </c>
      <c r="F10" s="455">
        <v>1743113</v>
      </c>
      <c r="G10" s="183">
        <f t="shared" si="3"/>
        <v>0.50484038706000001</v>
      </c>
      <c r="H10" s="183">
        <f t="shared" si="0"/>
        <v>67.348019040241951</v>
      </c>
      <c r="I10" s="110">
        <f t="shared" si="1"/>
        <v>60.146950984902972</v>
      </c>
      <c r="J10" s="96"/>
      <c r="K10" s="96">
        <f t="shared" si="4"/>
        <v>0.29118804499000717</v>
      </c>
    </row>
    <row r="11" spans="2:22" ht="15" customHeight="1" x14ac:dyDescent="0.2">
      <c r="B11" s="17">
        <v>2007</v>
      </c>
      <c r="C11" s="17">
        <v>32</v>
      </c>
      <c r="D11" s="454">
        <v>19</v>
      </c>
      <c r="E11" s="182">
        <f t="shared" si="2"/>
        <v>30.570999999999998</v>
      </c>
      <c r="F11" s="454">
        <v>1761683</v>
      </c>
      <c r="G11" s="182">
        <f t="shared" si="3"/>
        <v>0.53856410992999992</v>
      </c>
      <c r="H11" s="190">
        <f t="shared" si="0"/>
        <v>59.417253043763374</v>
      </c>
      <c r="I11" s="116">
        <f t="shared" si="1"/>
        <v>60.146950984902972</v>
      </c>
      <c r="J11" s="80"/>
      <c r="K11" s="80">
        <f t="shared" si="4"/>
        <v>-0.11775796986307446</v>
      </c>
    </row>
    <row r="12" spans="2:22" ht="15" customHeight="1" x14ac:dyDescent="0.2">
      <c r="B12" s="455">
        <v>2008</v>
      </c>
      <c r="C12" s="455">
        <v>28</v>
      </c>
      <c r="D12" s="455">
        <v>16</v>
      </c>
      <c r="E12" s="183">
        <f t="shared" si="2"/>
        <v>25.744</v>
      </c>
      <c r="F12" s="455">
        <v>1779152</v>
      </c>
      <c r="G12" s="183">
        <f t="shared" si="3"/>
        <v>0.45802489087999998</v>
      </c>
      <c r="H12" s="183">
        <f t="shared" si="0"/>
        <v>61.132048841720803</v>
      </c>
      <c r="I12" s="110">
        <f t="shared" si="1"/>
        <v>60.146950984902972</v>
      </c>
      <c r="J12" s="96"/>
      <c r="K12" s="96">
        <f t="shared" si="4"/>
        <v>2.8860233519957704E-2</v>
      </c>
    </row>
    <row r="13" spans="2:22" ht="15" customHeight="1" x14ac:dyDescent="0.2">
      <c r="B13" s="17">
        <v>2009</v>
      </c>
      <c r="C13" s="17">
        <v>32</v>
      </c>
      <c r="D13" s="454">
        <v>20</v>
      </c>
      <c r="E13" s="182">
        <f t="shared" si="2"/>
        <v>32.18</v>
      </c>
      <c r="F13" s="454">
        <v>1793333</v>
      </c>
      <c r="G13" s="182">
        <f t="shared" si="3"/>
        <v>0.57709455939999998</v>
      </c>
      <c r="H13" s="190">
        <f t="shared" si="0"/>
        <v>55.450184859254456</v>
      </c>
      <c r="I13" s="116">
        <f t="shared" si="1"/>
        <v>60.146950984902972</v>
      </c>
      <c r="J13" s="80">
        <f t="shared" ref="J13:J23" si="5">(H13-$H$24)/$H$24</f>
        <v>-7.808818317037243E-2</v>
      </c>
      <c r="K13" s="80">
        <f t="shared" si="4"/>
        <v>-9.2944111805862512E-2</v>
      </c>
    </row>
    <row r="14" spans="2:22" ht="15" customHeight="1" x14ac:dyDescent="0.2">
      <c r="B14" s="455">
        <v>2010</v>
      </c>
      <c r="C14" s="455">
        <v>49</v>
      </c>
      <c r="D14" s="455">
        <v>19</v>
      </c>
      <c r="E14" s="183">
        <f t="shared" si="2"/>
        <v>30.570999999999998</v>
      </c>
      <c r="F14" s="455">
        <v>1804833</v>
      </c>
      <c r="G14" s="183">
        <f t="shared" si="3"/>
        <v>0.55175549642999999</v>
      </c>
      <c r="H14" s="183">
        <f t="shared" si="0"/>
        <v>88.807452426015885</v>
      </c>
      <c r="I14" s="110">
        <f t="shared" si="1"/>
        <v>60.146950984902972</v>
      </c>
      <c r="J14" s="96">
        <f t="shared" si="5"/>
        <v>0.47650796876315088</v>
      </c>
      <c r="K14" s="96">
        <f t="shared" si="4"/>
        <v>0.60157180091337803</v>
      </c>
    </row>
    <row r="15" spans="2:22" ht="15" customHeight="1" x14ac:dyDescent="0.2">
      <c r="B15" s="454">
        <v>2011</v>
      </c>
      <c r="C15" s="17">
        <v>49</v>
      </c>
      <c r="D15" s="454">
        <v>22</v>
      </c>
      <c r="E15" s="182">
        <f t="shared" si="2"/>
        <v>35.397999999999996</v>
      </c>
      <c r="F15" s="454">
        <v>1814318</v>
      </c>
      <c r="G15" s="182">
        <f t="shared" si="3"/>
        <v>0.64223228564000001</v>
      </c>
      <c r="H15" s="190">
        <f t="shared" si="0"/>
        <v>76.296382314648525</v>
      </c>
      <c r="I15" s="116">
        <f t="shared" si="1"/>
        <v>60.146950984902972</v>
      </c>
      <c r="J15" s="80">
        <f t="shared" si="5"/>
        <v>0.26849958419004644</v>
      </c>
      <c r="K15" s="80">
        <f t="shared" si="4"/>
        <v>-0.14087860612587821</v>
      </c>
    </row>
    <row r="16" spans="2:22" ht="15" customHeight="1" x14ac:dyDescent="0.2">
      <c r="B16" s="455">
        <v>2012</v>
      </c>
      <c r="C16" s="455">
        <v>57</v>
      </c>
      <c r="D16" s="455">
        <v>28</v>
      </c>
      <c r="E16" s="183">
        <f t="shared" si="2"/>
        <v>45.052</v>
      </c>
      <c r="F16" s="455">
        <v>1823634</v>
      </c>
      <c r="G16" s="183">
        <f t="shared" si="3"/>
        <v>0.82158358967999989</v>
      </c>
      <c r="H16" s="183">
        <f t="shared" si="0"/>
        <v>69.378211439448336</v>
      </c>
      <c r="I16" s="110">
        <f t="shared" si="1"/>
        <v>60.146950984902972</v>
      </c>
      <c r="J16" s="96">
        <f t="shared" si="5"/>
        <v>0.1534784441003906</v>
      </c>
      <c r="K16" s="96">
        <f t="shared" si="4"/>
        <v>-9.0674952931181579E-2</v>
      </c>
    </row>
    <row r="17" spans="1:17" ht="15" customHeight="1" x14ac:dyDescent="0.2">
      <c r="B17" s="454">
        <v>2013</v>
      </c>
      <c r="C17" s="17">
        <v>46</v>
      </c>
      <c r="D17" s="454">
        <v>26</v>
      </c>
      <c r="E17" s="182">
        <f t="shared" si="2"/>
        <v>41.834000000000003</v>
      </c>
      <c r="F17" s="454">
        <v>1829725</v>
      </c>
      <c r="G17" s="182">
        <f>F17*E17/100000000</f>
        <v>0.76544715650000006</v>
      </c>
      <c r="H17" s="190">
        <f t="shared" si="0"/>
        <v>60.095591980946885</v>
      </c>
      <c r="I17" s="116">
        <f t="shared" si="1"/>
        <v>60.146950984902972</v>
      </c>
      <c r="J17" s="80">
        <f t="shared" si="5"/>
        <v>-8.5389206127801823E-4</v>
      </c>
      <c r="K17" s="80">
        <f t="shared" si="4"/>
        <v>-0.13379733011138664</v>
      </c>
    </row>
    <row r="18" spans="1:17" ht="15" customHeight="1" x14ac:dyDescent="0.2">
      <c r="B18" s="455">
        <v>2014</v>
      </c>
      <c r="C18" s="455">
        <v>62</v>
      </c>
      <c r="D18" s="455">
        <v>28</v>
      </c>
      <c r="E18" s="183">
        <f t="shared" si="2"/>
        <v>45.052</v>
      </c>
      <c r="F18" s="455">
        <v>1840498</v>
      </c>
      <c r="G18" s="183">
        <f t="shared" si="3"/>
        <v>0.82918115896</v>
      </c>
      <c r="H18" s="183">
        <f t="shared" si="0"/>
        <v>74.772562461215912</v>
      </c>
      <c r="I18" s="110">
        <f t="shared" si="1"/>
        <v>60.146950984902972</v>
      </c>
      <c r="J18" s="96">
        <f t="shared" si="5"/>
        <v>0.24316463655795292</v>
      </c>
      <c r="K18" s="96">
        <f t="shared" si="4"/>
        <v>0.24422707217731232</v>
      </c>
    </row>
    <row r="19" spans="1:17" ht="15" customHeight="1" x14ac:dyDescent="0.2">
      <c r="B19" s="454">
        <v>2015</v>
      </c>
      <c r="C19" s="17">
        <v>40</v>
      </c>
      <c r="D19" s="454">
        <v>27</v>
      </c>
      <c r="E19" s="182">
        <f t="shared" si="2"/>
        <v>43.442999999999998</v>
      </c>
      <c r="F19" s="454">
        <v>1851621</v>
      </c>
      <c r="G19" s="182">
        <f>F19*E19/100000000</f>
        <v>0.80439971102999996</v>
      </c>
      <c r="H19" s="190">
        <f t="shared" si="0"/>
        <v>49.726522090344467</v>
      </c>
      <c r="I19" s="116">
        <f t="shared" si="1"/>
        <v>60.146950984902972</v>
      </c>
      <c r="J19" s="80">
        <f t="shared" si="5"/>
        <v>-0.17324949517680552</v>
      </c>
      <c r="K19" s="80">
        <f t="shared" si="4"/>
        <v>-0.33496298035609889</v>
      </c>
    </row>
    <row r="20" spans="1:17" ht="15" customHeight="1" x14ac:dyDescent="0.2">
      <c r="B20" s="455">
        <v>2016</v>
      </c>
      <c r="C20" s="455">
        <v>64</v>
      </c>
      <c r="D20" s="455">
        <v>33</v>
      </c>
      <c r="E20" s="183">
        <f t="shared" si="2"/>
        <v>53.097000000000001</v>
      </c>
      <c r="F20" s="455">
        <v>1862137</v>
      </c>
      <c r="G20" s="183">
        <f>F20*E20/100000000</f>
        <v>0.98873888289</v>
      </c>
      <c r="H20" s="183">
        <f>C20/G20</f>
        <v>64.728919947937541</v>
      </c>
      <c r="I20" s="110">
        <f t="shared" si="1"/>
        <v>60.146950984902972</v>
      </c>
      <c r="J20" s="96">
        <f t="shared" si="5"/>
        <v>7.6179571665813198E-2</v>
      </c>
      <c r="K20" s="96">
        <f t="shared" si="4"/>
        <v>0.30169811253512396</v>
      </c>
      <c r="L20" s="78"/>
      <c r="M20" s="78"/>
    </row>
    <row r="21" spans="1:17" ht="15" customHeight="1" x14ac:dyDescent="0.2">
      <c r="B21" s="478">
        <v>2017</v>
      </c>
      <c r="C21" s="476">
        <v>52</v>
      </c>
      <c r="D21" s="478">
        <v>34</v>
      </c>
      <c r="E21" s="482">
        <f t="shared" si="2"/>
        <v>54.706000000000003</v>
      </c>
      <c r="F21" s="478">
        <v>1870834</v>
      </c>
      <c r="G21" s="482">
        <f>F21*E21/100000000</f>
        <v>1.02345844804</v>
      </c>
      <c r="H21" s="190">
        <f>C21/G21</f>
        <v>50.808120348787895</v>
      </c>
      <c r="I21" s="116">
        <f t="shared" si="1"/>
        <v>60.146950984902972</v>
      </c>
      <c r="J21" s="80">
        <f t="shared" si="5"/>
        <v>-0.15526690020345579</v>
      </c>
      <c r="K21" s="80">
        <f t="shared" si="4"/>
        <v>-0.21506306007185594</v>
      </c>
    </row>
    <row r="22" spans="1:17" ht="15" customHeight="1" x14ac:dyDescent="0.2">
      <c r="B22" s="480">
        <v>2018</v>
      </c>
      <c r="C22" s="480">
        <v>47</v>
      </c>
      <c r="D22" s="480">
        <v>32</v>
      </c>
      <c r="E22" s="483">
        <f t="shared" ref="E22" si="6">D22*1.609</f>
        <v>51.488</v>
      </c>
      <c r="F22" s="480">
        <v>1881641</v>
      </c>
      <c r="G22" s="483">
        <f>F22*E22/100000000</f>
        <v>0.96881931807999999</v>
      </c>
      <c r="H22" s="483">
        <f>C22/G22</f>
        <v>48.512657750409339</v>
      </c>
      <c r="I22" s="110">
        <f t="shared" si="1"/>
        <v>60.146950984902972</v>
      </c>
      <c r="J22" s="96">
        <f t="shared" si="5"/>
        <v>-0.19343113896852174</v>
      </c>
      <c r="K22" s="96">
        <f t="shared" si="4"/>
        <v>-4.5179049778276595E-2</v>
      </c>
    </row>
    <row r="23" spans="1:17" ht="15" customHeight="1" x14ac:dyDescent="0.2">
      <c r="B23" s="478">
        <v>2019</v>
      </c>
      <c r="C23" s="478">
        <v>59</v>
      </c>
      <c r="D23" s="478">
        <v>32</v>
      </c>
      <c r="E23" s="482">
        <f t="shared" si="2"/>
        <v>51.488</v>
      </c>
      <c r="F23" s="478">
        <v>1893667</v>
      </c>
      <c r="G23" s="482">
        <f>F23*E23/100000000</f>
        <v>0.9750112649599999</v>
      </c>
      <c r="H23" s="482">
        <f>C23/G23</f>
        <v>60.512121367562344</v>
      </c>
      <c r="I23" s="76">
        <f t="shared" si="1"/>
        <v>60.146950984902972</v>
      </c>
      <c r="J23" s="98">
        <f t="shared" si="5"/>
        <v>6.0713033109696677E-3</v>
      </c>
      <c r="K23" s="98">
        <f t="shared" si="4"/>
        <v>0.247347067210552</v>
      </c>
    </row>
    <row r="24" spans="1:17" ht="30" customHeight="1" thickBot="1" x14ac:dyDescent="0.25">
      <c r="B24" s="43" t="s">
        <v>43</v>
      </c>
      <c r="C24" s="47">
        <f>C38</f>
        <v>30.4</v>
      </c>
      <c r="D24" s="47">
        <f t="shared" ref="D24:I24" si="7">D38</f>
        <v>18</v>
      </c>
      <c r="E24" s="181">
        <f t="shared" si="7"/>
        <v>28.962</v>
      </c>
      <c r="F24" s="47">
        <f t="shared" si="7"/>
        <v>1745144.6</v>
      </c>
      <c r="G24" s="181">
        <f t="shared" si="7"/>
        <v>0.50542877905200001</v>
      </c>
      <c r="H24" s="181">
        <f t="shared" si="7"/>
        <v>60.146950984902972</v>
      </c>
      <c r="I24" s="47">
        <f t="shared" si="7"/>
        <v>60.146950984902972</v>
      </c>
      <c r="J24" s="86"/>
      <c r="K24" s="81"/>
    </row>
    <row r="25" spans="1:17" ht="11.25" customHeight="1" x14ac:dyDescent="0.2">
      <c r="C25" s="78"/>
      <c r="G25" s="144"/>
      <c r="H25" s="78"/>
      <c r="J25" s="78"/>
    </row>
    <row r="26" spans="1:17" ht="11.25" customHeight="1" x14ac:dyDescent="0.2">
      <c r="B26" s="213" t="s">
        <v>228</v>
      </c>
      <c r="C26" s="218"/>
      <c r="D26" s="218"/>
      <c r="E26" s="218"/>
      <c r="F26" s="218"/>
      <c r="G26" s="218"/>
      <c r="H26" s="218"/>
      <c r="I26" s="218"/>
      <c r="J26" s="218"/>
      <c r="K26" s="218"/>
    </row>
    <row r="27" spans="1:17" ht="25.5" customHeight="1" x14ac:dyDescent="0.2">
      <c r="B27" s="687" t="s">
        <v>349</v>
      </c>
      <c r="C27" s="687"/>
      <c r="D27" s="687"/>
      <c r="E27" s="687"/>
      <c r="F27" s="687"/>
      <c r="G27" s="687"/>
      <c r="H27" s="687"/>
      <c r="I27" s="687"/>
      <c r="J27" s="687"/>
      <c r="K27" s="219"/>
    </row>
    <row r="28" spans="1:17" s="10" customFormat="1" ht="12.75" customHeight="1" x14ac:dyDescent="0.2">
      <c r="B28" s="678"/>
      <c r="C28" s="678"/>
      <c r="D28" s="678"/>
      <c r="E28" s="678"/>
      <c r="F28" s="678"/>
      <c r="G28" s="678"/>
      <c r="H28" s="678"/>
      <c r="I28" s="678"/>
      <c r="J28" s="678"/>
      <c r="K28" s="678"/>
      <c r="L28" s="199"/>
      <c r="M28" s="199"/>
      <c r="N28" s="199"/>
      <c r="O28" s="199"/>
      <c r="P28" s="199"/>
      <c r="Q28" s="102"/>
    </row>
    <row r="29" spans="1:17" ht="15" customHeight="1" x14ac:dyDescent="0.2">
      <c r="B29" s="22"/>
    </row>
    <row r="30" spans="1:17" ht="15" customHeight="1" x14ac:dyDescent="0.2">
      <c r="B30" s="29" t="s">
        <v>21</v>
      </c>
    </row>
    <row r="31" spans="1:17" ht="15" customHeight="1" x14ac:dyDescent="0.2">
      <c r="A31" s="10"/>
    </row>
    <row r="32" spans="1:17" ht="15" customHeight="1" x14ac:dyDescent="0.2">
      <c r="A32" s="10"/>
      <c r="B32" s="10"/>
      <c r="C32" s="10"/>
    </row>
    <row r="33" spans="1:22" ht="15" customHeight="1" x14ac:dyDescent="0.2">
      <c r="A33" s="10"/>
      <c r="B33" s="13" t="s">
        <v>111</v>
      </c>
      <c r="C33" s="10"/>
    </row>
    <row r="34" spans="1:22" ht="30" customHeight="1" x14ac:dyDescent="0.25">
      <c r="A34" s="10"/>
      <c r="B34" s="679" t="s">
        <v>471</v>
      </c>
      <c r="C34" s="679"/>
      <c r="D34" s="679"/>
      <c r="E34" s="679"/>
      <c r="F34" s="679"/>
      <c r="G34" s="679"/>
      <c r="H34" s="679"/>
      <c r="I34" s="679"/>
      <c r="J34" s="679"/>
      <c r="K34" s="10"/>
      <c r="M34" s="676" t="s">
        <v>692</v>
      </c>
      <c r="N34" s="676"/>
      <c r="O34" s="676"/>
      <c r="P34" s="676"/>
      <c r="Q34" s="676"/>
      <c r="R34" s="676"/>
      <c r="S34" s="676"/>
      <c r="T34" s="676"/>
      <c r="U34" s="676"/>
      <c r="V34" s="676"/>
    </row>
    <row r="35" spans="1:22" ht="15" customHeight="1" x14ac:dyDescent="0.25">
      <c r="A35" s="10"/>
      <c r="B35" s="13" t="s">
        <v>675</v>
      </c>
      <c r="C35" s="2"/>
      <c r="D35" s="2"/>
      <c r="E35" s="2"/>
      <c r="F35" s="2"/>
      <c r="G35" s="2"/>
      <c r="H35" s="2"/>
      <c r="I35" s="466"/>
      <c r="J35" s="467"/>
      <c r="K35" s="10"/>
      <c r="L35" s="103"/>
      <c r="M35" s="103"/>
      <c r="N35" s="103"/>
      <c r="O35" s="103"/>
      <c r="P35" s="103"/>
      <c r="Q35" s="103"/>
      <c r="R35" s="103"/>
      <c r="S35" s="103"/>
      <c r="T35" s="103"/>
    </row>
    <row r="36" spans="1:22" ht="9.75" customHeight="1" thickBot="1" x14ac:dyDescent="0.25">
      <c r="A36" s="10"/>
      <c r="B36" s="2"/>
      <c r="C36" s="2"/>
      <c r="D36" s="2"/>
      <c r="E36" s="2"/>
      <c r="F36" s="2"/>
      <c r="G36" s="2"/>
      <c r="H36" s="2"/>
      <c r="I36" s="466"/>
      <c r="J36" s="467"/>
      <c r="K36" s="10"/>
      <c r="L36" s="10"/>
    </row>
    <row r="37" spans="1:22" ht="45" customHeight="1" x14ac:dyDescent="0.2">
      <c r="A37" s="10"/>
      <c r="B37" s="465" t="s">
        <v>0</v>
      </c>
      <c r="C37" s="465" t="s">
        <v>171</v>
      </c>
      <c r="D37" s="465" t="s">
        <v>416</v>
      </c>
      <c r="E37" s="465" t="s">
        <v>417</v>
      </c>
      <c r="F37" s="465" t="s">
        <v>413</v>
      </c>
      <c r="G37" s="465" t="s">
        <v>523</v>
      </c>
      <c r="H37" s="686" t="s">
        <v>2</v>
      </c>
      <c r="I37" s="686"/>
      <c r="J37" s="165" t="s">
        <v>26</v>
      </c>
      <c r="K37" s="465" t="s">
        <v>241</v>
      </c>
      <c r="L37" s="10"/>
    </row>
    <row r="38" spans="1:22" ht="15" customHeight="1" x14ac:dyDescent="0.2">
      <c r="A38" s="342" t="s">
        <v>364</v>
      </c>
      <c r="B38" s="455" t="s">
        <v>1</v>
      </c>
      <c r="C38" s="110">
        <f>AVERAGE(C8:C12)</f>
        <v>30.4</v>
      </c>
      <c r="D38" s="110">
        <v>18</v>
      </c>
      <c r="E38" s="183">
        <f>D38*1.609</f>
        <v>28.962</v>
      </c>
      <c r="F38" s="110">
        <f>AVERAGE(F8:F12)</f>
        <v>1745144.6</v>
      </c>
      <c r="G38" s="183">
        <f>F38*E38/100000000</f>
        <v>0.50542877905200001</v>
      </c>
      <c r="H38" s="183">
        <f t="shared" ref="H38:H46" si="8">C38/G38</f>
        <v>60.146950984902972</v>
      </c>
      <c r="I38" s="110">
        <f t="shared" ref="I38:I50" si="9">$H$50</f>
        <v>60.146950984902972</v>
      </c>
      <c r="J38" s="96"/>
      <c r="K38" s="96"/>
    </row>
    <row r="39" spans="1:22" ht="15" customHeight="1" x14ac:dyDescent="0.2">
      <c r="A39" s="342" t="s">
        <v>365</v>
      </c>
      <c r="B39" s="17" t="s">
        <v>39</v>
      </c>
      <c r="C39" s="116">
        <f t="shared" ref="C39:C48" si="10">AVERAGE(C9:C13)</f>
        <v>31</v>
      </c>
      <c r="D39" s="116">
        <v>18</v>
      </c>
      <c r="E39" s="182">
        <f t="shared" ref="E39:E48" si="11">D39*1.609</f>
        <v>28.962</v>
      </c>
      <c r="F39" s="76">
        <f t="shared" ref="F39:F49" si="12">AVERAGE(F9:F13)</f>
        <v>1761002.8</v>
      </c>
      <c r="G39" s="182">
        <f t="shared" ref="G39:G46" si="13">F39*E39/100000000</f>
        <v>0.51002163093599995</v>
      </c>
      <c r="H39" s="190">
        <f t="shared" si="8"/>
        <v>60.781735753262659</v>
      </c>
      <c r="I39" s="116">
        <f t="shared" si="9"/>
        <v>60.146950984902972</v>
      </c>
      <c r="J39" s="80">
        <f t="shared" ref="J39:J45" si="14">(H39-$H$50)/$H$50</f>
        <v>1.0553897711606683E-2</v>
      </c>
      <c r="K39" s="80">
        <f t="shared" ref="K39:K49" si="15">(H39-H38)/H38</f>
        <v>1.0553897711606683E-2</v>
      </c>
      <c r="L39" s="10"/>
    </row>
    <row r="40" spans="1:22" ht="15" customHeight="1" x14ac:dyDescent="0.2">
      <c r="A40" s="342" t="s">
        <v>367</v>
      </c>
      <c r="B40" s="455" t="s">
        <v>40</v>
      </c>
      <c r="C40" s="110">
        <f t="shared" si="10"/>
        <v>35</v>
      </c>
      <c r="D40" s="110">
        <v>19</v>
      </c>
      <c r="E40" s="183">
        <f t="shared" si="11"/>
        <v>30.570999999999998</v>
      </c>
      <c r="F40" s="110">
        <f t="shared" si="12"/>
        <v>1776422.8</v>
      </c>
      <c r="G40" s="183">
        <f t="shared" si="13"/>
        <v>0.54307021418799994</v>
      </c>
      <c r="H40" s="183">
        <f t="shared" si="8"/>
        <v>64.448388229746854</v>
      </c>
      <c r="I40" s="110">
        <f t="shared" si="9"/>
        <v>60.146950984902972</v>
      </c>
      <c r="J40" s="96">
        <f t="shared" si="14"/>
        <v>7.1515466277310605E-2</v>
      </c>
      <c r="K40" s="96">
        <f t="shared" si="15"/>
        <v>6.0324905681677178E-2</v>
      </c>
      <c r="L40" s="10"/>
    </row>
    <row r="41" spans="1:22" ht="15" customHeight="1" x14ac:dyDescent="0.2">
      <c r="A41" s="342" t="s">
        <v>366</v>
      </c>
      <c r="B41" s="454" t="s">
        <v>41</v>
      </c>
      <c r="C41" s="116">
        <f t="shared" si="10"/>
        <v>38</v>
      </c>
      <c r="D41" s="116">
        <v>21</v>
      </c>
      <c r="E41" s="182">
        <f t="shared" si="11"/>
        <v>33.789000000000001</v>
      </c>
      <c r="F41" s="76">
        <f t="shared" si="12"/>
        <v>1790663.8</v>
      </c>
      <c r="G41" s="182">
        <f t="shared" si="13"/>
        <v>0.60504739138200003</v>
      </c>
      <c r="H41" s="190">
        <f t="shared" si="8"/>
        <v>62.804997660106409</v>
      </c>
      <c r="I41" s="116">
        <f t="shared" si="9"/>
        <v>60.146950984902972</v>
      </c>
      <c r="J41" s="80">
        <f t="shared" si="14"/>
        <v>4.4192542293134907E-2</v>
      </c>
      <c r="K41" s="80">
        <f t="shared" si="15"/>
        <v>-2.5499327675690738E-2</v>
      </c>
      <c r="L41" s="10"/>
    </row>
    <row r="42" spans="1:22" ht="15" customHeight="1" x14ac:dyDescent="0.2">
      <c r="A42" s="342" t="s">
        <v>368</v>
      </c>
      <c r="B42" s="455" t="s">
        <v>104</v>
      </c>
      <c r="C42" s="110">
        <f t="shared" si="10"/>
        <v>43</v>
      </c>
      <c r="D42" s="110">
        <v>23</v>
      </c>
      <c r="E42" s="183">
        <f t="shared" si="11"/>
        <v>37.006999999999998</v>
      </c>
      <c r="F42" s="110">
        <f t="shared" si="12"/>
        <v>1803054</v>
      </c>
      <c r="G42" s="183">
        <f t="shared" si="13"/>
        <v>0.66725619378000001</v>
      </c>
      <c r="H42" s="183">
        <f t="shared" si="8"/>
        <v>64.443013644287674</v>
      </c>
      <c r="I42" s="110">
        <f t="shared" si="9"/>
        <v>60.146950984902972</v>
      </c>
      <c r="J42" s="96">
        <f t="shared" si="14"/>
        <v>7.1426108706042712E-2</v>
      </c>
      <c r="K42" s="96">
        <f t="shared" si="15"/>
        <v>2.6080981533444583E-2</v>
      </c>
      <c r="L42" s="10"/>
    </row>
    <row r="43" spans="1:22" ht="15" customHeight="1" x14ac:dyDescent="0.2">
      <c r="A43" s="342" t="s">
        <v>369</v>
      </c>
      <c r="B43" s="454" t="s">
        <v>176</v>
      </c>
      <c r="C43" s="116">
        <f t="shared" si="10"/>
        <v>46.6</v>
      </c>
      <c r="D43" s="116">
        <v>25</v>
      </c>
      <c r="E43" s="182">
        <f t="shared" si="11"/>
        <v>40.225000000000001</v>
      </c>
      <c r="F43" s="76">
        <f t="shared" si="12"/>
        <v>1813168.6</v>
      </c>
      <c r="G43" s="182">
        <f t="shared" si="13"/>
        <v>0.72934706935000004</v>
      </c>
      <c r="H43" s="190">
        <f t="shared" si="8"/>
        <v>63.892763758590675</v>
      </c>
      <c r="I43" s="116">
        <f t="shared" si="9"/>
        <v>60.146950984902972</v>
      </c>
      <c r="J43" s="80">
        <f t="shared" si="14"/>
        <v>6.2277683446130314E-2</v>
      </c>
      <c r="K43" s="80">
        <f t="shared" si="15"/>
        <v>-8.5385498687920881E-3</v>
      </c>
    </row>
    <row r="44" spans="1:22" ht="15" customHeight="1" x14ac:dyDescent="0.2">
      <c r="A44" s="342" t="s">
        <v>371</v>
      </c>
      <c r="B44" s="455" t="s">
        <v>207</v>
      </c>
      <c r="C44" s="110">
        <f t="shared" si="10"/>
        <v>52.6</v>
      </c>
      <c r="D44" s="110">
        <v>26</v>
      </c>
      <c r="E44" s="183">
        <f t="shared" si="11"/>
        <v>41.834000000000003</v>
      </c>
      <c r="F44" s="110">
        <f t="shared" si="12"/>
        <v>1822601.6</v>
      </c>
      <c r="G44" s="183">
        <f t="shared" si="13"/>
        <v>0.76246715334400017</v>
      </c>
      <c r="H44" s="183">
        <f t="shared" si="8"/>
        <v>68.98657833233716</v>
      </c>
      <c r="I44" s="110">
        <f t="shared" si="9"/>
        <v>60.146950984902972</v>
      </c>
      <c r="J44" s="96">
        <f t="shared" si="14"/>
        <v>0.1469671729436951</v>
      </c>
      <c r="K44" s="96">
        <f t="shared" si="15"/>
        <v>7.9724436291294387E-2</v>
      </c>
      <c r="L44" s="10"/>
    </row>
    <row r="45" spans="1:22" ht="15" customHeight="1" x14ac:dyDescent="0.2">
      <c r="A45" s="342" t="s">
        <v>370</v>
      </c>
      <c r="B45" s="454" t="s">
        <v>336</v>
      </c>
      <c r="C45" s="116">
        <f t="shared" si="10"/>
        <v>50.8</v>
      </c>
      <c r="D45" s="116">
        <v>28</v>
      </c>
      <c r="E45" s="182">
        <f t="shared" si="11"/>
        <v>45.052</v>
      </c>
      <c r="F45" s="76">
        <f t="shared" si="12"/>
        <v>1831959.2</v>
      </c>
      <c r="G45" s="182">
        <f t="shared" si="13"/>
        <v>0.82533425878400002</v>
      </c>
      <c r="H45" s="190">
        <f t="shared" si="8"/>
        <v>61.550819512624848</v>
      </c>
      <c r="I45" s="116">
        <f t="shared" si="9"/>
        <v>60.146950984902972</v>
      </c>
      <c r="J45" s="80">
        <f t="shared" si="14"/>
        <v>2.3340643286710417E-2</v>
      </c>
      <c r="K45" s="80">
        <f t="shared" si="15"/>
        <v>-0.1077855866961709</v>
      </c>
      <c r="L45" s="10"/>
    </row>
    <row r="46" spans="1:22" ht="15" customHeight="1" x14ac:dyDescent="0.2">
      <c r="A46" s="342" t="s">
        <v>468</v>
      </c>
      <c r="B46" s="455" t="s">
        <v>467</v>
      </c>
      <c r="C46" s="110">
        <f t="shared" si="10"/>
        <v>53.8</v>
      </c>
      <c r="D46" s="110">
        <v>31</v>
      </c>
      <c r="E46" s="183">
        <f t="shared" si="11"/>
        <v>49.878999999999998</v>
      </c>
      <c r="F46" s="110">
        <f t="shared" si="12"/>
        <v>1841523</v>
      </c>
      <c r="G46" s="183">
        <f t="shared" si="13"/>
        <v>0.91853325716999989</v>
      </c>
      <c r="H46" s="183">
        <f t="shared" si="8"/>
        <v>58.571640798023736</v>
      </c>
      <c r="I46" s="110">
        <f t="shared" si="9"/>
        <v>60.146950984902972</v>
      </c>
      <c r="J46" s="96">
        <f t="shared" ref="J46" si="16">(H46-$H$50)/$H$50</f>
        <v>-2.6191023170478622E-2</v>
      </c>
      <c r="K46" s="96">
        <f t="shared" si="15"/>
        <v>-4.8401934177172812E-2</v>
      </c>
      <c r="L46" s="305"/>
      <c r="M46" s="305"/>
      <c r="N46" s="305"/>
    </row>
    <row r="47" spans="1:22" ht="15" customHeight="1" x14ac:dyDescent="0.2">
      <c r="A47" s="342" t="s">
        <v>566</v>
      </c>
      <c r="B47" s="478" t="s">
        <v>565</v>
      </c>
      <c r="C47" s="116">
        <f t="shared" si="10"/>
        <v>52.8</v>
      </c>
      <c r="D47" s="116">
        <v>29</v>
      </c>
      <c r="E47" s="482">
        <f t="shared" si="11"/>
        <v>46.661000000000001</v>
      </c>
      <c r="F47" s="76">
        <f t="shared" si="12"/>
        <v>1850963</v>
      </c>
      <c r="G47" s="482">
        <f t="shared" ref="G47:G48" si="17">F47*E47/100000000</f>
        <v>0.86367784542999992</v>
      </c>
      <c r="H47" s="190">
        <f t="shared" ref="H47:H48" si="18">C47/G47</f>
        <v>61.133905748980304</v>
      </c>
      <c r="I47" s="116">
        <f t="shared" si="9"/>
        <v>60.146950984902972</v>
      </c>
      <c r="J47" s="80">
        <f t="shared" ref="J47:J48" si="19">(H47-$H$50)/$H$50</f>
        <v>1.640905728247239E-2</v>
      </c>
      <c r="K47" s="80">
        <f t="shared" si="15"/>
        <v>4.374582845975216E-2</v>
      </c>
      <c r="L47" s="305"/>
      <c r="M47" s="78"/>
      <c r="N47" s="78"/>
    </row>
    <row r="48" spans="1:22" ht="15" customHeight="1" x14ac:dyDescent="0.2">
      <c r="A48" s="342" t="s">
        <v>600</v>
      </c>
      <c r="B48" s="480" t="s">
        <v>599</v>
      </c>
      <c r="C48" s="110">
        <f t="shared" si="10"/>
        <v>53</v>
      </c>
      <c r="D48" s="110">
        <v>32</v>
      </c>
      <c r="E48" s="483">
        <f t="shared" si="11"/>
        <v>51.488</v>
      </c>
      <c r="F48" s="110">
        <f t="shared" si="12"/>
        <v>1861346.2</v>
      </c>
      <c r="G48" s="483">
        <f t="shared" si="17"/>
        <v>0.95836993145599991</v>
      </c>
      <c r="H48" s="483">
        <f t="shared" si="18"/>
        <v>55.302235869900414</v>
      </c>
      <c r="I48" s="110">
        <f t="shared" si="9"/>
        <v>60.146950984902972</v>
      </c>
      <c r="J48" s="96">
        <f t="shared" si="19"/>
        <v>-8.0547975178635281E-2</v>
      </c>
      <c r="K48" s="96">
        <f t="shared" si="15"/>
        <v>-9.5391743871642953E-2</v>
      </c>
      <c r="L48" s="305"/>
      <c r="M48" s="78"/>
      <c r="N48" s="78"/>
    </row>
    <row r="49" spans="1:22" ht="15" customHeight="1" x14ac:dyDescent="0.2">
      <c r="A49" s="342" t="s">
        <v>680</v>
      </c>
      <c r="B49" s="478" t="s">
        <v>673</v>
      </c>
      <c r="C49" s="76">
        <f>AVERAGE(C19:C23)</f>
        <v>52.4</v>
      </c>
      <c r="D49" s="76">
        <v>32</v>
      </c>
      <c r="E49" s="482">
        <f t="shared" ref="E49" si="20">D49*1.609</f>
        <v>51.488</v>
      </c>
      <c r="F49" s="76">
        <f t="shared" si="12"/>
        <v>1871980</v>
      </c>
      <c r="G49" s="482">
        <f t="shared" ref="G49" si="21">F49*E49/100000000</f>
        <v>0.9638450623999999</v>
      </c>
      <c r="H49" s="482">
        <f>C49/G49</f>
        <v>54.365584308252409</v>
      </c>
      <c r="I49" s="76">
        <f t="shared" si="9"/>
        <v>60.146950984902972</v>
      </c>
      <c r="J49" s="98">
        <f t="shared" ref="J49" si="22">(H49-$H$50)/$H$50</f>
        <v>-9.6120694099717546E-2</v>
      </c>
      <c r="K49" s="98">
        <f t="shared" si="15"/>
        <v>-1.6936956470467068E-2</v>
      </c>
      <c r="L49" s="305"/>
      <c r="M49" s="78"/>
      <c r="N49" s="78"/>
    </row>
    <row r="50" spans="1:22" ht="30" customHeight="1" thickBot="1" x14ac:dyDescent="0.25">
      <c r="A50" s="10"/>
      <c r="B50" s="43" t="s">
        <v>22</v>
      </c>
      <c r="C50" s="47">
        <f>C38</f>
        <v>30.4</v>
      </c>
      <c r="D50" s="47">
        <f t="shared" ref="D50:H50" si="23">D38</f>
        <v>18</v>
      </c>
      <c r="E50" s="181">
        <f t="shared" si="23"/>
        <v>28.962</v>
      </c>
      <c r="F50" s="47">
        <f t="shared" si="23"/>
        <v>1745144.6</v>
      </c>
      <c r="G50" s="181">
        <f t="shared" si="23"/>
        <v>0.50542877905200001</v>
      </c>
      <c r="H50" s="181">
        <f t="shared" si="23"/>
        <v>60.146950984902972</v>
      </c>
      <c r="I50" s="47">
        <f t="shared" si="9"/>
        <v>60.146950984902972</v>
      </c>
      <c r="J50" s="118"/>
      <c r="K50" s="81"/>
    </row>
    <row r="51" spans="1:22" ht="11.25" customHeight="1" x14ac:dyDescent="0.2">
      <c r="A51" s="10"/>
      <c r="K51" s="78"/>
    </row>
    <row r="52" spans="1:22" ht="11.25" customHeight="1" x14ac:dyDescent="0.2">
      <c r="A52" s="10"/>
      <c r="B52" s="213" t="s">
        <v>228</v>
      </c>
      <c r="C52" s="218"/>
      <c r="D52" s="218"/>
      <c r="E52" s="218"/>
      <c r="F52" s="218"/>
      <c r="G52" s="218"/>
      <c r="H52" s="218"/>
      <c r="I52" s="218"/>
      <c r="J52" s="218"/>
      <c r="K52" s="218"/>
    </row>
    <row r="53" spans="1:22" ht="25.5" customHeight="1" x14ac:dyDescent="0.2">
      <c r="A53" s="10"/>
      <c r="B53" s="687" t="s">
        <v>349</v>
      </c>
      <c r="C53" s="687"/>
      <c r="D53" s="687"/>
      <c r="E53" s="687"/>
      <c r="F53" s="687"/>
      <c r="G53" s="687"/>
      <c r="H53" s="687"/>
      <c r="I53" s="687"/>
      <c r="J53" s="687"/>
      <c r="K53" s="219"/>
    </row>
    <row r="54" spans="1:22" s="10" customFormat="1" ht="12.75" customHeight="1" x14ac:dyDescent="0.2">
      <c r="B54" s="678"/>
      <c r="C54" s="678"/>
      <c r="D54" s="678"/>
      <c r="E54" s="678"/>
      <c r="F54" s="678"/>
      <c r="G54" s="678"/>
      <c r="H54" s="678"/>
      <c r="I54" s="678"/>
      <c r="J54" s="678"/>
      <c r="K54" s="678"/>
      <c r="L54" s="199"/>
      <c r="M54" s="199"/>
      <c r="N54" s="199"/>
      <c r="O54" s="199"/>
      <c r="P54" s="199"/>
      <c r="Q54" s="102"/>
    </row>
    <row r="55" spans="1:22" x14ac:dyDescent="0.2">
      <c r="B55" s="233"/>
    </row>
    <row r="56" spans="1:22" ht="15" x14ac:dyDescent="0.2">
      <c r="B56" s="29" t="s">
        <v>21</v>
      </c>
    </row>
    <row r="57" spans="1:22" x14ac:dyDescent="0.2">
      <c r="C57" s="305"/>
      <c r="G57" s="305"/>
    </row>
    <row r="59" spans="1:22" x14ac:dyDescent="0.2">
      <c r="B59" s="13" t="s">
        <v>274</v>
      </c>
    </row>
    <row r="60" spans="1:22" ht="32.25" customHeight="1" x14ac:dyDescent="0.25">
      <c r="B60" s="679" t="s">
        <v>420</v>
      </c>
      <c r="C60" s="679"/>
      <c r="D60" s="679"/>
      <c r="E60" s="679"/>
      <c r="F60" s="679"/>
      <c r="G60" s="679"/>
      <c r="H60" s="679"/>
      <c r="I60" s="679"/>
      <c r="J60" s="679"/>
      <c r="M60" s="676" t="s">
        <v>693</v>
      </c>
      <c r="N60" s="676"/>
      <c r="O60" s="676"/>
      <c r="P60" s="676"/>
      <c r="Q60" s="676"/>
      <c r="R60" s="676"/>
      <c r="S60" s="676"/>
      <c r="T60" s="676"/>
      <c r="U60" s="676"/>
      <c r="V60" s="676"/>
    </row>
    <row r="61" spans="1:22" x14ac:dyDescent="0.2">
      <c r="B61" s="13" t="s">
        <v>675</v>
      </c>
    </row>
    <row r="62" spans="1:22" ht="9.75" customHeight="1" thickBot="1" x14ac:dyDescent="0.25">
      <c r="B62" s="13"/>
    </row>
    <row r="63" spans="1:22" ht="42.75" x14ac:dyDescent="0.2">
      <c r="B63" s="465" t="s">
        <v>275</v>
      </c>
      <c r="C63" s="254" t="s">
        <v>433</v>
      </c>
      <c r="D63" s="254" t="s">
        <v>479</v>
      </c>
      <c r="E63" s="254" t="s">
        <v>480</v>
      </c>
      <c r="F63" s="254"/>
      <c r="G63" s="465" t="s">
        <v>434</v>
      </c>
      <c r="H63" s="254" t="s">
        <v>432</v>
      </c>
      <c r="I63" s="253"/>
    </row>
    <row r="64" spans="1:22" x14ac:dyDescent="0.2">
      <c r="B64" s="455">
        <v>2004</v>
      </c>
      <c r="C64" s="183">
        <v>95.59337812721202</v>
      </c>
      <c r="D64" s="183">
        <f>C64-G64</f>
        <v>33.738839339016025</v>
      </c>
      <c r="E64" s="183">
        <f>G64-H64</f>
        <v>16.135966640398955</v>
      </c>
      <c r="F64" s="183"/>
      <c r="G64" s="183">
        <v>61.854538788195995</v>
      </c>
      <c r="H64" s="183">
        <v>45.71857214779704</v>
      </c>
      <c r="I64" s="110">
        <f t="shared" ref="I64:I71" si="24">$H$50</f>
        <v>60.146950984902972</v>
      </c>
    </row>
    <row r="65" spans="2:15" x14ac:dyDescent="0.2">
      <c r="B65" s="454">
        <v>2005</v>
      </c>
      <c r="C65" s="182">
        <v>80.245737549242477</v>
      </c>
      <c r="D65" s="182">
        <f t="shared" ref="D65:D80" si="25">C65-G65</f>
        <v>28.08600814223486</v>
      </c>
      <c r="E65" s="182">
        <f t="shared" ref="E65:E76" si="26">G65-H65</f>
        <v>13.522892809224196</v>
      </c>
      <c r="F65" s="182"/>
      <c r="G65" s="182">
        <v>52.159729407007617</v>
      </c>
      <c r="H65" s="182">
        <v>38.636836597783422</v>
      </c>
      <c r="I65" s="76">
        <f t="shared" si="24"/>
        <v>60.146950984902972</v>
      </c>
    </row>
    <row r="66" spans="2:15" x14ac:dyDescent="0.2">
      <c r="B66" s="455">
        <v>2006</v>
      </c>
      <c r="C66" s="183">
        <v>110.20584933857776</v>
      </c>
      <c r="D66" s="183">
        <f t="shared" si="25"/>
        <v>42.857830298335813</v>
      </c>
      <c r="E66" s="183">
        <f t="shared" si="26"/>
        <v>18.857445331267741</v>
      </c>
      <c r="F66" s="183"/>
      <c r="G66" s="183">
        <v>67.348019040241951</v>
      </c>
      <c r="H66" s="183">
        <v>48.49057370897421</v>
      </c>
      <c r="I66" s="110">
        <f t="shared" si="24"/>
        <v>60.146950984902972</v>
      </c>
    </row>
    <row r="67" spans="2:15" x14ac:dyDescent="0.2">
      <c r="B67" s="454">
        <v>2007</v>
      </c>
      <c r="C67" s="182">
        <v>86.840600602423365</v>
      </c>
      <c r="D67" s="182">
        <f t="shared" si="25"/>
        <v>27.423347558659991</v>
      </c>
      <c r="E67" s="182">
        <f t="shared" si="26"/>
        <v>14.260140730503217</v>
      </c>
      <c r="F67" s="182"/>
      <c r="G67" s="182">
        <v>59.417253043763374</v>
      </c>
      <c r="H67" s="182">
        <v>45.157112313260157</v>
      </c>
      <c r="I67" s="76">
        <f t="shared" si="24"/>
        <v>60.146950984902972</v>
      </c>
    </row>
    <row r="68" spans="2:15" x14ac:dyDescent="0.2">
      <c r="B68" s="455">
        <v>2008</v>
      </c>
      <c r="C68" s="183">
        <v>88.919343769775708</v>
      </c>
      <c r="D68" s="183">
        <f t="shared" si="25"/>
        <v>27.787294928054905</v>
      </c>
      <c r="E68" s="183">
        <f t="shared" si="26"/>
        <v>14.555249724219244</v>
      </c>
      <c r="F68" s="183"/>
      <c r="G68" s="183">
        <v>61.132048841720803</v>
      </c>
      <c r="H68" s="183">
        <v>46.576799117501558</v>
      </c>
      <c r="I68" s="110">
        <f t="shared" si="24"/>
        <v>60.146950984902972</v>
      </c>
    </row>
    <row r="69" spans="2:15" x14ac:dyDescent="0.2">
      <c r="B69" s="454">
        <v>2009</v>
      </c>
      <c r="C69" s="182">
        <v>79.214549798934925</v>
      </c>
      <c r="D69" s="182">
        <f t="shared" si="25"/>
        <v>23.764364939680469</v>
      </c>
      <c r="E69" s="182">
        <f t="shared" si="26"/>
        <v>12.796196505981804</v>
      </c>
      <c r="F69" s="182"/>
      <c r="G69" s="182">
        <v>55.450184859254456</v>
      </c>
      <c r="H69" s="182">
        <v>42.653988353272652</v>
      </c>
      <c r="I69" s="76">
        <f t="shared" si="24"/>
        <v>60.146950984902972</v>
      </c>
    </row>
    <row r="70" spans="2:15" x14ac:dyDescent="0.2">
      <c r="B70" s="455">
        <v>2010</v>
      </c>
      <c r="C70" s="183">
        <v>120.52439972102154</v>
      </c>
      <c r="D70" s="183">
        <f t="shared" si="25"/>
        <v>31.716947295005653</v>
      </c>
      <c r="E70" s="183">
        <f t="shared" si="26"/>
        <v>18.501552588753327</v>
      </c>
      <c r="F70" s="183"/>
      <c r="G70" s="183">
        <v>88.807452426015885</v>
      </c>
      <c r="H70" s="183">
        <v>70.305899837262558</v>
      </c>
      <c r="I70" s="110">
        <f t="shared" si="24"/>
        <v>60.146950984902972</v>
      </c>
    </row>
    <row r="71" spans="2:15" ht="15" thickBot="1" x14ac:dyDescent="0.25">
      <c r="B71" s="454">
        <v>2011</v>
      </c>
      <c r="C71" s="182">
        <v>104.90752568264172</v>
      </c>
      <c r="D71" s="182">
        <f>C71-G71</f>
        <v>28.611143367993193</v>
      </c>
      <c r="E71" s="182">
        <f>G71-H71</f>
        <v>16.34922478171039</v>
      </c>
      <c r="F71" s="182"/>
      <c r="G71" s="182">
        <v>76.296382314648525</v>
      </c>
      <c r="H71" s="182">
        <v>59.947157532938135</v>
      </c>
      <c r="I71" s="47">
        <f t="shared" si="24"/>
        <v>60.146950984902972</v>
      </c>
    </row>
    <row r="72" spans="2:15" x14ac:dyDescent="0.2">
      <c r="B72" s="455">
        <v>2012</v>
      </c>
      <c r="C72" s="183">
        <v>88.299541832025156</v>
      </c>
      <c r="D72" s="183">
        <f t="shared" si="25"/>
        <v>18.92133039257682</v>
      </c>
      <c r="E72" s="183">
        <f t="shared" si="26"/>
        <v>12.243213783432061</v>
      </c>
      <c r="F72" s="183"/>
      <c r="G72" s="183">
        <v>69.378211439448336</v>
      </c>
      <c r="H72" s="183">
        <v>57.134997656016274</v>
      </c>
    </row>
    <row r="73" spans="2:15" x14ac:dyDescent="0.2">
      <c r="B73" s="454">
        <v>2013</v>
      </c>
      <c r="C73" s="182">
        <v>82.236073237085236</v>
      </c>
      <c r="D73" s="182">
        <f t="shared" si="25"/>
        <v>22.140481256138351</v>
      </c>
      <c r="E73" s="182">
        <f t="shared" si="26"/>
        <v>12.747549814140243</v>
      </c>
      <c r="F73" s="182"/>
      <c r="G73" s="182">
        <v>60.095591980946885</v>
      </c>
      <c r="H73" s="182">
        <v>47.348042166806643</v>
      </c>
    </row>
    <row r="74" spans="2:15" x14ac:dyDescent="0.2">
      <c r="B74" s="455">
        <v>2014</v>
      </c>
      <c r="C74" s="183">
        <v>99.696749948287859</v>
      </c>
      <c r="D74" s="183">
        <f t="shared" si="25"/>
        <v>24.924187487071947</v>
      </c>
      <c r="E74" s="183">
        <f t="shared" si="26"/>
        <v>14.954512492243182</v>
      </c>
      <c r="F74" s="183"/>
      <c r="G74" s="183">
        <v>74.772562461215912</v>
      </c>
      <c r="H74" s="183">
        <v>59.81804996897273</v>
      </c>
    </row>
    <row r="75" spans="2:15" x14ac:dyDescent="0.2">
      <c r="B75" s="454">
        <v>2015</v>
      </c>
      <c r="C75" s="182">
        <v>70.664005075752669</v>
      </c>
      <c r="D75" s="182">
        <f t="shared" si="25"/>
        <v>20.937482985408202</v>
      </c>
      <c r="E75" s="182">
        <f t="shared" si="26"/>
        <v>11.366062192078729</v>
      </c>
      <c r="F75" s="182"/>
      <c r="G75" s="182">
        <v>49.726522090344467</v>
      </c>
      <c r="H75" s="182">
        <v>38.360459898265738</v>
      </c>
    </row>
    <row r="76" spans="2:15" x14ac:dyDescent="0.2">
      <c r="B76" s="455">
        <v>2016</v>
      </c>
      <c r="C76" s="183">
        <v>89.002264928414121</v>
      </c>
      <c r="D76" s="183">
        <f t="shared" si="25"/>
        <v>24.27334498047658</v>
      </c>
      <c r="E76" s="183">
        <f t="shared" si="26"/>
        <v>13.870482845986615</v>
      </c>
      <c r="F76" s="183"/>
      <c r="G76" s="183">
        <v>64.728919947937541</v>
      </c>
      <c r="H76" s="183">
        <v>50.858437101950926</v>
      </c>
    </row>
    <row r="77" spans="2:15" x14ac:dyDescent="0.2">
      <c r="B77" s="478">
        <v>2017</v>
      </c>
      <c r="C77" s="482">
        <v>69.099043674351535</v>
      </c>
      <c r="D77" s="482">
        <f>C77-G77</f>
        <v>18.290923325563639</v>
      </c>
      <c r="E77" s="482">
        <f>G77-H77</f>
        <v>10.634257747420719</v>
      </c>
      <c r="F77" s="482"/>
      <c r="G77" s="482">
        <v>50.808120348787895</v>
      </c>
      <c r="H77" s="482">
        <v>40.173862601367176</v>
      </c>
    </row>
    <row r="78" spans="2:15" x14ac:dyDescent="0.2">
      <c r="B78" s="480">
        <v>2018</v>
      </c>
      <c r="C78" s="483">
        <v>64.683543667212433</v>
      </c>
      <c r="D78" s="483">
        <f>C78-G78</f>
        <v>16.170885916803094</v>
      </c>
      <c r="E78" s="483">
        <f>G78-H78</f>
        <v>9.7025315500818721</v>
      </c>
      <c r="F78" s="483"/>
      <c r="G78" s="483">
        <v>48.512657750409339</v>
      </c>
      <c r="H78" s="483">
        <v>38.810126200327467</v>
      </c>
    </row>
    <row r="79" spans="2:15" x14ac:dyDescent="0.2">
      <c r="B79" s="478">
        <v>2019</v>
      </c>
      <c r="C79" s="482">
        <v>80.682828490083125</v>
      </c>
      <c r="D79" s="482">
        <f>C79-G79</f>
        <v>20.170707122520781</v>
      </c>
      <c r="E79" s="482">
        <f>G79-H79</f>
        <v>12.102424273512476</v>
      </c>
      <c r="F79" s="482"/>
      <c r="G79" s="482">
        <v>60.512121367562344</v>
      </c>
      <c r="H79" s="482">
        <v>48.409697094049868</v>
      </c>
    </row>
    <row r="80" spans="2:15" ht="29.25" thickBot="1" x14ac:dyDescent="0.3">
      <c r="B80" s="43" t="s">
        <v>22</v>
      </c>
      <c r="C80" s="181">
        <v>83.280393671404099</v>
      </c>
      <c r="D80" s="181">
        <f t="shared" si="25"/>
        <v>23.133442686501127</v>
      </c>
      <c r="E80" s="181">
        <f>G80-H80</f>
        <v>13.075424127152822</v>
      </c>
      <c r="F80" s="181"/>
      <c r="G80" s="181">
        <v>60.146950984902972</v>
      </c>
      <c r="H80" s="181">
        <v>47.07152685775015</v>
      </c>
      <c r="J80" s="372"/>
      <c r="N80" s="372"/>
      <c r="O80" s="372"/>
    </row>
    <row r="82" spans="1:22" x14ac:dyDescent="0.2">
      <c r="B82" s="213" t="s">
        <v>228</v>
      </c>
      <c r="C82" s="218"/>
      <c r="D82" s="218"/>
      <c r="E82" s="218"/>
      <c r="F82" s="218"/>
      <c r="G82" s="218"/>
      <c r="H82" s="218"/>
      <c r="I82" s="218"/>
    </row>
    <row r="83" spans="1:22" ht="25.5" customHeight="1" x14ac:dyDescent="0.2">
      <c r="B83" s="687" t="s">
        <v>349</v>
      </c>
      <c r="C83" s="687"/>
      <c r="D83" s="687"/>
      <c r="E83" s="687"/>
      <c r="F83" s="687"/>
      <c r="G83" s="687"/>
      <c r="H83" s="687"/>
      <c r="I83" s="687"/>
      <c r="J83" s="687"/>
    </row>
    <row r="84" spans="1:22" s="10" customFormat="1" ht="12.75" customHeight="1" x14ac:dyDescent="0.2">
      <c r="B84" s="678"/>
      <c r="C84" s="678"/>
      <c r="D84" s="678"/>
      <c r="E84" s="678"/>
      <c r="F84" s="678"/>
      <c r="G84" s="678"/>
      <c r="H84" s="678"/>
      <c r="I84" s="678"/>
      <c r="J84" s="678"/>
      <c r="K84" s="678"/>
      <c r="L84" s="199"/>
      <c r="M84" s="199"/>
      <c r="N84" s="199"/>
      <c r="O84" s="199"/>
      <c r="P84" s="199"/>
      <c r="Q84" s="102"/>
    </row>
    <row r="86" spans="1:22" ht="15" x14ac:dyDescent="0.2">
      <c r="B86" s="29" t="s">
        <v>21</v>
      </c>
    </row>
    <row r="88" spans="1:22" x14ac:dyDescent="0.2">
      <c r="B88" s="13" t="s">
        <v>529</v>
      </c>
    </row>
    <row r="89" spans="1:22" ht="32.25" customHeight="1" x14ac:dyDescent="0.25">
      <c r="B89" s="679" t="s">
        <v>530</v>
      </c>
      <c r="C89" s="679"/>
      <c r="D89" s="679"/>
      <c r="E89" s="679"/>
      <c r="F89" s="679"/>
      <c r="G89" s="679"/>
      <c r="H89" s="679"/>
      <c r="I89" s="679"/>
      <c r="J89" s="679"/>
      <c r="M89" s="676" t="s">
        <v>694</v>
      </c>
      <c r="N89" s="676"/>
      <c r="O89" s="676"/>
      <c r="P89" s="676"/>
      <c r="Q89" s="676"/>
      <c r="R89" s="676"/>
      <c r="S89" s="676"/>
      <c r="T89" s="676"/>
      <c r="U89" s="676"/>
      <c r="V89" s="676"/>
    </row>
    <row r="90" spans="1:22" x14ac:dyDescent="0.2">
      <c r="B90" s="13" t="s">
        <v>675</v>
      </c>
    </row>
    <row r="91" spans="1:22" ht="9.75" customHeight="1" thickBot="1" x14ac:dyDescent="0.25">
      <c r="B91" s="13"/>
    </row>
    <row r="92" spans="1:22" ht="42.75" x14ac:dyDescent="0.2">
      <c r="B92" s="473" t="s">
        <v>275</v>
      </c>
      <c r="C92" s="254" t="s">
        <v>433</v>
      </c>
      <c r="D92" s="254" t="s">
        <v>479</v>
      </c>
      <c r="E92" s="254" t="s">
        <v>480</v>
      </c>
      <c r="F92" s="254"/>
      <c r="G92" s="523" t="s">
        <v>434</v>
      </c>
      <c r="H92" s="254" t="s">
        <v>432</v>
      </c>
      <c r="I92" s="253"/>
    </row>
    <row r="93" spans="1:22" x14ac:dyDescent="0.2">
      <c r="A93" s="344" t="s">
        <v>364</v>
      </c>
      <c r="B93" s="455" t="s">
        <v>1</v>
      </c>
      <c r="C93" s="183">
        <v>83.280393671404099</v>
      </c>
      <c r="D93" s="183">
        <f t="shared" ref="D93:D95" si="27">C93-G93</f>
        <v>23.133442686501127</v>
      </c>
      <c r="E93" s="183">
        <f t="shared" ref="E93:E95" si="28">G93-H93</f>
        <v>13.075424127152822</v>
      </c>
      <c r="F93" s="183"/>
      <c r="G93" s="183">
        <v>60.146950984902972</v>
      </c>
      <c r="H93" s="183">
        <v>47.07152685775015</v>
      </c>
      <c r="I93" s="110">
        <f t="shared" ref="I93:I96" si="29">$H$50</f>
        <v>60.146950984902972</v>
      </c>
    </row>
    <row r="94" spans="1:22" x14ac:dyDescent="0.2">
      <c r="A94" s="344" t="s">
        <v>365</v>
      </c>
      <c r="B94" s="17" t="s">
        <v>39</v>
      </c>
      <c r="C94" s="182">
        <v>78.147945968480542</v>
      </c>
      <c r="D94" s="182">
        <f t="shared" si="27"/>
        <v>17.366210215217883</v>
      </c>
      <c r="E94" s="182">
        <f t="shared" si="28"/>
        <v>11.051224682411387</v>
      </c>
      <c r="F94" s="182"/>
      <c r="G94" s="182">
        <v>60.781735753262659</v>
      </c>
      <c r="H94" s="182">
        <v>49.730511070851271</v>
      </c>
      <c r="I94" s="76">
        <f t="shared" si="29"/>
        <v>60.146950984902972</v>
      </c>
    </row>
    <row r="95" spans="1:22" x14ac:dyDescent="0.2">
      <c r="A95" s="344" t="s">
        <v>367</v>
      </c>
      <c r="B95" s="455" t="s">
        <v>40</v>
      </c>
      <c r="C95" s="183">
        <v>81.63462509101268</v>
      </c>
      <c r="D95" s="183">
        <f t="shared" si="27"/>
        <v>17.186236861265826</v>
      </c>
      <c r="E95" s="183">
        <f t="shared" si="28"/>
        <v>11.208415344303795</v>
      </c>
      <c r="F95" s="183"/>
      <c r="G95" s="183">
        <v>64.448388229746854</v>
      </c>
      <c r="H95" s="183">
        <v>53.239972885443059</v>
      </c>
      <c r="I95" s="110">
        <f t="shared" si="29"/>
        <v>60.146950984902972</v>
      </c>
    </row>
    <row r="96" spans="1:22" ht="15" thickBot="1" x14ac:dyDescent="0.25">
      <c r="A96" s="344" t="s">
        <v>366</v>
      </c>
      <c r="B96" s="454" t="s">
        <v>41</v>
      </c>
      <c r="C96" s="182">
        <v>77.582644168366741</v>
      </c>
      <c r="D96" s="182">
        <f>C96-G96</f>
        <v>14.777646508260332</v>
      </c>
      <c r="E96" s="182">
        <f>G96-H96</f>
        <v>10.048799625617029</v>
      </c>
      <c r="F96" s="182"/>
      <c r="G96" s="182">
        <v>62.804997660106409</v>
      </c>
      <c r="H96" s="182">
        <v>52.75619803448938</v>
      </c>
      <c r="I96" s="47">
        <f t="shared" si="29"/>
        <v>60.146950984902972</v>
      </c>
    </row>
    <row r="97" spans="1:17" x14ac:dyDescent="0.2">
      <c r="A97" s="344" t="s">
        <v>368</v>
      </c>
      <c r="B97" s="455" t="s">
        <v>104</v>
      </c>
      <c r="C97" s="183">
        <v>82.343850767700914</v>
      </c>
      <c r="D97" s="183">
        <f t="shared" ref="D97:D105" si="30">C97-G97</f>
        <v>17.90083712341324</v>
      </c>
      <c r="E97" s="183">
        <f t="shared" ref="E97:E101" si="31">G97-H97</f>
        <v>11.507681007908516</v>
      </c>
      <c r="F97" s="183"/>
      <c r="G97" s="183">
        <v>64.443013644287674</v>
      </c>
      <c r="H97" s="183">
        <v>52.935332636379158</v>
      </c>
    </row>
    <row r="98" spans="1:17" x14ac:dyDescent="0.2">
      <c r="A98" s="344" t="s">
        <v>369</v>
      </c>
      <c r="B98" s="454" t="s">
        <v>176</v>
      </c>
      <c r="C98" s="182">
        <v>79.865954698238355</v>
      </c>
      <c r="D98" s="182">
        <f t="shared" si="30"/>
        <v>15.973190939647679</v>
      </c>
      <c r="E98" s="182">
        <f t="shared" si="31"/>
        <v>10.648793959765108</v>
      </c>
      <c r="F98" s="182"/>
      <c r="G98" s="182">
        <v>63.892763758590675</v>
      </c>
      <c r="H98" s="182">
        <v>53.243969798825567</v>
      </c>
    </row>
    <row r="99" spans="1:17" x14ac:dyDescent="0.2">
      <c r="A99" s="344" t="s">
        <v>371</v>
      </c>
      <c r="B99" s="455" t="s">
        <v>207</v>
      </c>
      <c r="C99" s="183">
        <v>85.411954125750796</v>
      </c>
      <c r="D99" s="183">
        <f t="shared" si="30"/>
        <v>16.425375793413636</v>
      </c>
      <c r="E99" s="183">
        <f t="shared" si="31"/>
        <v>11.126867472957599</v>
      </c>
      <c r="F99" s="183"/>
      <c r="G99" s="183">
        <v>68.98657833233716</v>
      </c>
      <c r="H99" s="183">
        <v>57.859710859379561</v>
      </c>
    </row>
    <row r="100" spans="1:17" x14ac:dyDescent="0.2">
      <c r="A100" s="344" t="s">
        <v>370</v>
      </c>
      <c r="B100" s="454" t="s">
        <v>336</v>
      </c>
      <c r="C100" s="182">
        <v>78.337406652431639</v>
      </c>
      <c r="D100" s="182">
        <f t="shared" si="30"/>
        <v>16.786587139806791</v>
      </c>
      <c r="E100" s="182">
        <f t="shared" si="31"/>
        <v>10.861909325757331</v>
      </c>
      <c r="F100" s="182"/>
      <c r="G100" s="182">
        <v>61.550819512624848</v>
      </c>
      <c r="H100" s="182">
        <v>50.688910186867517</v>
      </c>
    </row>
    <row r="101" spans="1:17" x14ac:dyDescent="0.2">
      <c r="A101" s="344" t="s">
        <v>468</v>
      </c>
      <c r="B101" s="455" t="s">
        <v>467</v>
      </c>
      <c r="C101" s="183">
        <v>72.628834589549427</v>
      </c>
      <c r="D101" s="183">
        <f t="shared" si="30"/>
        <v>14.057193791525691</v>
      </c>
      <c r="E101" s="183">
        <f t="shared" si="31"/>
        <v>9.4981039131930416</v>
      </c>
      <c r="F101" s="183"/>
      <c r="G101" s="183">
        <v>58.571640798023736</v>
      </c>
      <c r="H101" s="183">
        <v>49.073536884830695</v>
      </c>
    </row>
    <row r="102" spans="1:17" x14ac:dyDescent="0.2">
      <c r="A102" s="344" t="s">
        <v>566</v>
      </c>
      <c r="B102" s="478" t="s">
        <v>565</v>
      </c>
      <c r="C102" s="482">
        <v>77.081881161757778</v>
      </c>
      <c r="D102" s="482">
        <f t="shared" ref="D102:D103" si="32">C102-G102</f>
        <v>15.947975412777474</v>
      </c>
      <c r="E102" s="482">
        <f t="shared" ref="E102:E103" si="33">G102-H102</f>
        <v>10.480098128396619</v>
      </c>
      <c r="F102" s="482"/>
      <c r="G102" s="482">
        <v>61.133905748980304</v>
      </c>
      <c r="H102" s="482">
        <v>50.653807620583684</v>
      </c>
    </row>
    <row r="103" spans="1:17" x14ac:dyDescent="0.2">
      <c r="A103" s="344" t="s">
        <v>600</v>
      </c>
      <c r="B103" s="480" t="s">
        <v>599</v>
      </c>
      <c r="C103" s="483">
        <v>70.786861913472535</v>
      </c>
      <c r="D103" s="483">
        <f t="shared" si="32"/>
        <v>15.484626043572121</v>
      </c>
      <c r="E103" s="483">
        <f t="shared" si="33"/>
        <v>9.9260423356231513</v>
      </c>
      <c r="F103" s="483"/>
      <c r="G103" s="483">
        <v>55.302235869900414</v>
      </c>
      <c r="H103" s="483">
        <v>45.376193534277263</v>
      </c>
    </row>
    <row r="104" spans="1:17" x14ac:dyDescent="0.2">
      <c r="A104" s="344" t="s">
        <v>680</v>
      </c>
      <c r="B104" s="478" t="s">
        <v>673</v>
      </c>
      <c r="C104" s="482">
        <v>69.587947914563088</v>
      </c>
      <c r="D104" s="482">
        <f t="shared" ref="D104" si="34">C104-G104</f>
        <v>15.22236360631068</v>
      </c>
      <c r="E104" s="482">
        <f t="shared" ref="E104" si="35">G104-H104</f>
        <v>9.7579253886606949</v>
      </c>
      <c r="F104" s="482"/>
      <c r="G104" s="482">
        <v>54.365584308252409</v>
      </c>
      <c r="H104" s="482">
        <v>44.607658919591714</v>
      </c>
    </row>
    <row r="105" spans="1:17" ht="29.25" thickBot="1" x14ac:dyDescent="0.3">
      <c r="B105" s="477" t="s">
        <v>22</v>
      </c>
      <c r="C105" s="181">
        <v>83.280393671404099</v>
      </c>
      <c r="D105" s="181">
        <f t="shared" si="30"/>
        <v>23.133442686501127</v>
      </c>
      <c r="E105" s="181">
        <f>G105-H105</f>
        <v>13.075424127152822</v>
      </c>
      <c r="F105" s="181"/>
      <c r="G105" s="181">
        <v>60.146950984902972</v>
      </c>
      <c r="H105" s="181">
        <v>47.07152685775015</v>
      </c>
      <c r="J105" s="372"/>
      <c r="N105" s="372"/>
      <c r="O105" s="372"/>
    </row>
    <row r="107" spans="1:17" x14ac:dyDescent="0.2">
      <c r="B107" s="213" t="s">
        <v>228</v>
      </c>
      <c r="C107" s="218"/>
      <c r="D107" s="218"/>
      <c r="E107" s="218"/>
      <c r="F107" s="218"/>
      <c r="G107" s="218"/>
      <c r="H107" s="218"/>
      <c r="I107" s="218"/>
    </row>
    <row r="108" spans="1:17" ht="25.5" customHeight="1" x14ac:dyDescent="0.2">
      <c r="B108" s="687" t="s">
        <v>349</v>
      </c>
      <c r="C108" s="687"/>
      <c r="D108" s="687"/>
      <c r="E108" s="687"/>
      <c r="F108" s="687"/>
      <c r="G108" s="687"/>
      <c r="H108" s="687"/>
      <c r="I108" s="687"/>
      <c r="J108" s="687"/>
    </row>
    <row r="109" spans="1:17" s="10" customFormat="1" ht="12.75" customHeight="1" x14ac:dyDescent="0.2">
      <c r="B109" s="678"/>
      <c r="C109" s="678"/>
      <c r="D109" s="678"/>
      <c r="E109" s="678"/>
      <c r="F109" s="678"/>
      <c r="G109" s="678"/>
      <c r="H109" s="678"/>
      <c r="I109" s="678"/>
      <c r="J109" s="678"/>
      <c r="K109" s="678"/>
      <c r="L109" s="199"/>
      <c r="M109" s="199"/>
      <c r="N109" s="199"/>
      <c r="O109" s="199"/>
      <c r="P109" s="199"/>
      <c r="Q109" s="102"/>
    </row>
    <row r="111" spans="1:17" ht="15" x14ac:dyDescent="0.2">
      <c r="B111" s="29" t="s">
        <v>21</v>
      </c>
    </row>
  </sheetData>
  <mergeCells count="17">
    <mergeCell ref="H37:I37"/>
    <mergeCell ref="M4:V4"/>
    <mergeCell ref="H7:I7"/>
    <mergeCell ref="B27:J27"/>
    <mergeCell ref="B34:J34"/>
    <mergeCell ref="M34:V34"/>
    <mergeCell ref="B28:K28"/>
    <mergeCell ref="B109:K109"/>
    <mergeCell ref="B89:J89"/>
    <mergeCell ref="M89:V89"/>
    <mergeCell ref="B108:J108"/>
    <mergeCell ref="B53:J53"/>
    <mergeCell ref="B60:J60"/>
    <mergeCell ref="M60:V60"/>
    <mergeCell ref="B83:J83"/>
    <mergeCell ref="B54:K54"/>
    <mergeCell ref="B84:K84"/>
  </mergeCells>
  <hyperlinks>
    <hyperlink ref="B30" location="Contents!A1" tooltip="Contents Page" display="Return to Contents Page"/>
    <hyperlink ref="B56" location="Contents!A1" tooltip="Contents Page" display="Return to Contents Page"/>
    <hyperlink ref="B86" location="Contents!A1" tooltip="Contents Page" display="Return to Contents Page"/>
    <hyperlink ref="B111" location="Contents!A1" tooltip="Contents Page" display="Return to Contents Page"/>
  </hyperlinks>
  <pageMargins left="0.70866141732283472" right="0.70866141732283472" top="0.74803149606299213" bottom="0.74803149606299213" header="0.31496062992125984" footer="0.31496062992125984"/>
  <pageSetup scale="57" orientation="landscape" r:id="rId1"/>
  <ignoredErrors>
    <ignoredError sqref="C38:C49"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V112"/>
  <sheetViews>
    <sheetView showGridLines="0" zoomScaleNormal="100" workbookViewId="0">
      <selection activeCell="J52" sqref="J52"/>
    </sheetView>
  </sheetViews>
  <sheetFormatPr defaultRowHeight="14.25" x14ac:dyDescent="0.2"/>
  <cols>
    <col min="1" max="1" width="8.7109375" style="1" customWidth="1"/>
    <col min="2" max="2" width="12.7109375" style="1" customWidth="1"/>
    <col min="3" max="3" width="15.7109375" style="1" customWidth="1"/>
    <col min="4" max="4" width="8.5703125" style="1" hidden="1" customWidth="1"/>
    <col min="5" max="5" width="10.7109375" style="1" hidden="1" customWidth="1"/>
    <col min="6" max="6" width="7.5703125" style="1" hidden="1" customWidth="1"/>
    <col min="7" max="7" width="19" style="1" customWidth="1"/>
    <col min="8" max="8" width="11.85546875" style="1" customWidth="1"/>
    <col min="9" max="9" width="12.5703125" style="1" hidden="1" customWidth="1"/>
    <col min="10" max="11" width="13.7109375" style="1" customWidth="1"/>
    <col min="12" max="16384" width="9.140625" style="1"/>
  </cols>
  <sheetData>
    <row r="1" spans="2:22" s="10" customFormat="1" x14ac:dyDescent="0.2">
      <c r="B1" s="163" t="s">
        <v>486</v>
      </c>
      <c r="C1" s="13"/>
      <c r="D1" s="13"/>
      <c r="E1" s="13"/>
      <c r="F1" s="13"/>
      <c r="G1" s="13"/>
      <c r="H1" s="13"/>
      <c r="I1" s="13"/>
      <c r="J1" s="13"/>
      <c r="K1" s="13"/>
      <c r="L1" s="13"/>
      <c r="M1" s="13"/>
    </row>
    <row r="2" spans="2:22" s="10" customFormat="1" x14ac:dyDescent="0.2"/>
    <row r="3" spans="2:22" s="10" customFormat="1" ht="15" customHeight="1" x14ac:dyDescent="0.2">
      <c r="B3" s="13" t="s">
        <v>13</v>
      </c>
    </row>
    <row r="4" spans="2:22" s="2" customFormat="1" ht="15" customHeight="1" x14ac:dyDescent="0.25">
      <c r="B4" s="14" t="s">
        <v>215</v>
      </c>
      <c r="M4" s="675" t="s">
        <v>695</v>
      </c>
      <c r="N4" s="675"/>
      <c r="O4" s="675"/>
      <c r="P4" s="675"/>
      <c r="Q4" s="675"/>
      <c r="R4" s="675"/>
      <c r="S4" s="675"/>
      <c r="T4" s="675"/>
      <c r="U4" s="675"/>
      <c r="V4" s="675"/>
    </row>
    <row r="5" spans="2:22" s="2" customFormat="1" ht="15" customHeight="1" x14ac:dyDescent="0.2">
      <c r="B5" s="13" t="s">
        <v>675</v>
      </c>
    </row>
    <row r="6" spans="2:22" s="2" customFormat="1" ht="9.75" customHeight="1" thickBot="1" x14ac:dyDescent="0.25">
      <c r="D6" s="1"/>
      <c r="E6" s="1"/>
      <c r="F6" s="1"/>
    </row>
    <row r="7" spans="2:22" s="4" customFormat="1" ht="45" customHeight="1" x14ac:dyDescent="0.25">
      <c r="B7" s="465" t="s">
        <v>0</v>
      </c>
      <c r="C7" s="465" t="s">
        <v>172</v>
      </c>
      <c r="D7" s="465" t="s">
        <v>418</v>
      </c>
      <c r="E7" s="465" t="s">
        <v>419</v>
      </c>
      <c r="F7" s="465" t="s">
        <v>413</v>
      </c>
      <c r="G7" s="465" t="s">
        <v>524</v>
      </c>
      <c r="H7" s="465" t="s">
        <v>2</v>
      </c>
      <c r="I7" s="465" t="s">
        <v>22</v>
      </c>
      <c r="J7" s="165" t="s">
        <v>26</v>
      </c>
      <c r="K7" s="465" t="s">
        <v>235</v>
      </c>
    </row>
    <row r="8" spans="2:22" ht="15" customHeight="1" x14ac:dyDescent="0.2">
      <c r="B8" s="455">
        <v>2004</v>
      </c>
      <c r="C8" s="455">
        <v>165</v>
      </c>
      <c r="D8" s="455">
        <v>31</v>
      </c>
      <c r="E8" s="183">
        <f>D8*1.609</f>
        <v>49.878999999999998</v>
      </c>
      <c r="F8" s="455">
        <v>1714042</v>
      </c>
      <c r="G8" s="183">
        <f>F8*E8/100000000</f>
        <v>0.85494700917999999</v>
      </c>
      <c r="H8" s="183">
        <f>C8/G8</f>
        <v>192.99441746483845</v>
      </c>
      <c r="I8" s="100">
        <f t="shared" ref="I8:I24" si="0">$H$24</f>
        <v>257.09429800689725</v>
      </c>
      <c r="J8" s="96"/>
      <c r="K8" s="96"/>
    </row>
    <row r="9" spans="2:22" ht="15" customHeight="1" x14ac:dyDescent="0.2">
      <c r="B9" s="17">
        <v>2005</v>
      </c>
      <c r="C9" s="17">
        <v>160</v>
      </c>
      <c r="D9" s="454">
        <v>31</v>
      </c>
      <c r="E9" s="182">
        <f t="shared" ref="E9:E23" si="1">D9*1.609</f>
        <v>49.878999999999998</v>
      </c>
      <c r="F9" s="454">
        <v>1727733</v>
      </c>
      <c r="G9" s="182">
        <f t="shared" ref="G9:G20" si="2">F9*E9/100000000</f>
        <v>0.86177594306999994</v>
      </c>
      <c r="H9" s="190">
        <f t="shared" ref="H9:H14" si="3">C9/G9</f>
        <v>185.66310801159554</v>
      </c>
      <c r="I9" s="83">
        <f t="shared" si="0"/>
        <v>257.09429800689725</v>
      </c>
      <c r="J9" s="80"/>
      <c r="K9" s="80">
        <f t="shared" ref="K9:K23" si="4">(H9-H8)/H8</f>
        <v>-3.7987158123776281E-2</v>
      </c>
    </row>
    <row r="10" spans="2:22" ht="15" customHeight="1" x14ac:dyDescent="0.2">
      <c r="B10" s="455">
        <v>2006</v>
      </c>
      <c r="C10" s="455">
        <v>142</v>
      </c>
      <c r="D10" s="455">
        <v>30</v>
      </c>
      <c r="E10" s="183">
        <f t="shared" si="1"/>
        <v>48.269999999999996</v>
      </c>
      <c r="F10" s="455">
        <v>1743113</v>
      </c>
      <c r="G10" s="183">
        <f t="shared" si="2"/>
        <v>0.8414006450999999</v>
      </c>
      <c r="H10" s="183">
        <f t="shared" si="3"/>
        <v>168.76621241848869</v>
      </c>
      <c r="I10" s="100">
        <f t="shared" si="0"/>
        <v>257.09429800689725</v>
      </c>
      <c r="J10" s="96"/>
      <c r="K10" s="96">
        <f t="shared" si="4"/>
        <v>-9.1008363341906123E-2</v>
      </c>
    </row>
    <row r="11" spans="2:22" ht="15" customHeight="1" x14ac:dyDescent="0.2">
      <c r="B11" s="17">
        <v>2007</v>
      </c>
      <c r="C11" s="17">
        <v>153</v>
      </c>
      <c r="D11" s="454">
        <v>20</v>
      </c>
      <c r="E11" s="182">
        <f t="shared" si="1"/>
        <v>32.18</v>
      </c>
      <c r="F11" s="454">
        <v>1761683</v>
      </c>
      <c r="G11" s="182">
        <f t="shared" si="2"/>
        <v>0.56690958940000002</v>
      </c>
      <c r="H11" s="190">
        <f t="shared" si="3"/>
        <v>269.88430405971889</v>
      </c>
      <c r="I11" s="83">
        <f t="shared" si="0"/>
        <v>257.09429800689725</v>
      </c>
      <c r="J11" s="80"/>
      <c r="K11" s="80">
        <f t="shared" si="4"/>
        <v>0.5991607573113521</v>
      </c>
    </row>
    <row r="12" spans="2:22" ht="15" customHeight="1" x14ac:dyDescent="0.2">
      <c r="B12" s="455">
        <v>2008</v>
      </c>
      <c r="C12" s="455">
        <v>138</v>
      </c>
      <c r="D12" s="455">
        <v>11</v>
      </c>
      <c r="E12" s="183">
        <f t="shared" si="1"/>
        <v>17.698999999999998</v>
      </c>
      <c r="F12" s="455">
        <v>1779152</v>
      </c>
      <c r="G12" s="183">
        <f t="shared" si="2"/>
        <v>0.31489211247999999</v>
      </c>
      <c r="H12" s="183">
        <f t="shared" si="3"/>
        <v>438.24533715103746</v>
      </c>
      <c r="I12" s="100">
        <f t="shared" si="0"/>
        <v>257.09429800689725</v>
      </c>
      <c r="J12" s="96"/>
      <c r="K12" s="96">
        <f t="shared" si="4"/>
        <v>0.62382669373045252</v>
      </c>
    </row>
    <row r="13" spans="2:22" ht="15" customHeight="1" x14ac:dyDescent="0.2">
      <c r="B13" s="17">
        <v>2009</v>
      </c>
      <c r="C13" s="17">
        <v>154</v>
      </c>
      <c r="D13" s="454">
        <v>14</v>
      </c>
      <c r="E13" s="182">
        <f t="shared" si="1"/>
        <v>22.526</v>
      </c>
      <c r="F13" s="454">
        <v>1793333</v>
      </c>
      <c r="G13" s="182">
        <f t="shared" si="2"/>
        <v>0.40396619158000002</v>
      </c>
      <c r="H13" s="190">
        <f t="shared" si="3"/>
        <v>381.22002090737436</v>
      </c>
      <c r="I13" s="83">
        <f t="shared" si="0"/>
        <v>257.09429800689725</v>
      </c>
      <c r="J13" s="80">
        <f t="shared" ref="J13:J23" si="5">(H13-$H$24)/$H$24</f>
        <v>0.4828023175261052</v>
      </c>
      <c r="K13" s="80">
        <f t="shared" si="4"/>
        <v>-0.13012190070150095</v>
      </c>
    </row>
    <row r="14" spans="2:22" ht="15" customHeight="1" x14ac:dyDescent="0.2">
      <c r="B14" s="455">
        <v>2010</v>
      </c>
      <c r="C14" s="455">
        <v>120</v>
      </c>
      <c r="D14" s="455">
        <v>14</v>
      </c>
      <c r="E14" s="183">
        <f t="shared" si="1"/>
        <v>22.526</v>
      </c>
      <c r="F14" s="455">
        <v>1804833</v>
      </c>
      <c r="G14" s="183">
        <f t="shared" si="2"/>
        <v>0.40655668158000002</v>
      </c>
      <c r="H14" s="183">
        <f t="shared" si="3"/>
        <v>295.16179523515478</v>
      </c>
      <c r="I14" s="100">
        <f t="shared" si="0"/>
        <v>257.09429800689725</v>
      </c>
      <c r="J14" s="96">
        <f t="shared" si="5"/>
        <v>0.14806822836357217</v>
      </c>
      <c r="K14" s="96">
        <f t="shared" si="4"/>
        <v>-0.22574424466843329</v>
      </c>
    </row>
    <row r="15" spans="2:22" ht="15" customHeight="1" x14ac:dyDescent="0.2">
      <c r="B15" s="454">
        <v>2011</v>
      </c>
      <c r="C15" s="17">
        <v>108</v>
      </c>
      <c r="D15" s="454">
        <v>13</v>
      </c>
      <c r="E15" s="182">
        <f t="shared" si="1"/>
        <v>20.917000000000002</v>
      </c>
      <c r="F15" s="454">
        <v>1814318</v>
      </c>
      <c r="G15" s="182">
        <f t="shared" si="2"/>
        <v>0.37950089606000004</v>
      </c>
      <c r="H15" s="190">
        <f>C15/G15</f>
        <v>284.58430828823373</v>
      </c>
      <c r="I15" s="83">
        <f t="shared" si="0"/>
        <v>257.09429800689725</v>
      </c>
      <c r="J15" s="80">
        <f t="shared" si="5"/>
        <v>0.10692578752018447</v>
      </c>
      <c r="K15" s="80">
        <f t="shared" si="4"/>
        <v>-3.5836233271633253E-2</v>
      </c>
      <c r="L15" s="170"/>
    </row>
    <row r="16" spans="2:22" ht="15" customHeight="1" x14ac:dyDescent="0.2">
      <c r="B16" s="455">
        <v>2012</v>
      </c>
      <c r="C16" s="455">
        <v>100</v>
      </c>
      <c r="D16" s="455">
        <v>8</v>
      </c>
      <c r="E16" s="183">
        <f t="shared" si="1"/>
        <v>12.872</v>
      </c>
      <c r="F16" s="455">
        <v>1823634</v>
      </c>
      <c r="G16" s="183">
        <f t="shared" si="2"/>
        <v>0.23473816848000001</v>
      </c>
      <c r="H16" s="183">
        <f t="shared" ref="H16:H20" si="6">C16/G16</f>
        <v>426.00656147029673</v>
      </c>
      <c r="I16" s="100">
        <f t="shared" si="0"/>
        <v>257.09429800689725</v>
      </c>
      <c r="J16" s="96">
        <f t="shared" si="5"/>
        <v>0.65700509413424624</v>
      </c>
      <c r="K16" s="96">
        <f t="shared" si="4"/>
        <v>0.49694325745756579</v>
      </c>
    </row>
    <row r="17" spans="1:17" ht="15" customHeight="1" x14ac:dyDescent="0.2">
      <c r="B17" s="454">
        <v>2013</v>
      </c>
      <c r="C17" s="17">
        <v>101</v>
      </c>
      <c r="D17" s="454">
        <v>6</v>
      </c>
      <c r="E17" s="182">
        <f t="shared" si="1"/>
        <v>9.6539999999999999</v>
      </c>
      <c r="F17" s="454">
        <v>1829725</v>
      </c>
      <c r="G17" s="182">
        <f t="shared" si="2"/>
        <v>0.1766416515</v>
      </c>
      <c r="H17" s="190">
        <f t="shared" si="6"/>
        <v>571.77907442741503</v>
      </c>
      <c r="I17" s="83">
        <f t="shared" si="0"/>
        <v>257.09429800689725</v>
      </c>
      <c r="J17" s="80">
        <f t="shared" si="5"/>
        <v>1.2240052730071653</v>
      </c>
      <c r="K17" s="80">
        <f t="shared" si="4"/>
        <v>0.34218372706281019</v>
      </c>
    </row>
    <row r="18" spans="1:17" ht="15" customHeight="1" x14ac:dyDescent="0.2">
      <c r="B18" s="455">
        <v>2014</v>
      </c>
      <c r="C18" s="455">
        <v>97</v>
      </c>
      <c r="D18" s="455">
        <v>11</v>
      </c>
      <c r="E18" s="183">
        <f t="shared" si="1"/>
        <v>17.698999999999998</v>
      </c>
      <c r="F18" s="455">
        <v>1840498</v>
      </c>
      <c r="G18" s="183">
        <f t="shared" si="2"/>
        <v>0.32574974101999998</v>
      </c>
      <c r="H18" s="183">
        <f t="shared" si="6"/>
        <v>297.77460358454903</v>
      </c>
      <c r="I18" s="100">
        <f t="shared" si="0"/>
        <v>257.09429800689725</v>
      </c>
      <c r="J18" s="96">
        <f t="shared" si="5"/>
        <v>0.15823106888415089</v>
      </c>
      <c r="K18" s="96">
        <f t="shared" si="4"/>
        <v>-0.47921388364423212</v>
      </c>
    </row>
    <row r="19" spans="1:17" ht="15" customHeight="1" x14ac:dyDescent="0.2">
      <c r="B19" s="454">
        <v>2015</v>
      </c>
      <c r="C19" s="17">
        <v>82</v>
      </c>
      <c r="D19" s="454">
        <v>14</v>
      </c>
      <c r="E19" s="182">
        <f t="shared" si="1"/>
        <v>22.526</v>
      </c>
      <c r="F19" s="454">
        <v>1851621</v>
      </c>
      <c r="G19" s="182">
        <f t="shared" si="2"/>
        <v>0.41709614645999998</v>
      </c>
      <c r="H19" s="190">
        <f t="shared" si="6"/>
        <v>196.59735697861188</v>
      </c>
      <c r="I19" s="83">
        <f t="shared" si="0"/>
        <v>257.09429800689725</v>
      </c>
      <c r="J19" s="80">
        <f t="shared" si="5"/>
        <v>-0.23531031803226679</v>
      </c>
      <c r="K19" s="80">
        <f t="shared" si="4"/>
        <v>-0.33977795751547107</v>
      </c>
    </row>
    <row r="20" spans="1:17" ht="15" customHeight="1" x14ac:dyDescent="0.2">
      <c r="B20" s="455">
        <v>2016</v>
      </c>
      <c r="C20" s="455">
        <v>92</v>
      </c>
      <c r="D20" s="455">
        <v>14</v>
      </c>
      <c r="E20" s="183">
        <f t="shared" si="1"/>
        <v>22.526</v>
      </c>
      <c r="F20" s="455">
        <v>1862137</v>
      </c>
      <c r="G20" s="183">
        <f t="shared" si="2"/>
        <v>0.41946498061999998</v>
      </c>
      <c r="H20" s="183">
        <f t="shared" si="6"/>
        <v>219.32701000216338</v>
      </c>
      <c r="I20" s="100">
        <f t="shared" si="0"/>
        <v>257.09429800689725</v>
      </c>
      <c r="J20" s="96">
        <f t="shared" si="5"/>
        <v>-0.14690052753997937</v>
      </c>
      <c r="K20" s="96">
        <f t="shared" si="4"/>
        <v>0.11561525227434408</v>
      </c>
      <c r="L20" s="78"/>
    </row>
    <row r="21" spans="1:17" ht="15" customHeight="1" x14ac:dyDescent="0.2">
      <c r="B21" s="478">
        <v>2017</v>
      </c>
      <c r="C21" s="476">
        <v>89</v>
      </c>
      <c r="D21" s="478">
        <v>14</v>
      </c>
      <c r="E21" s="482">
        <f t="shared" si="1"/>
        <v>22.526</v>
      </c>
      <c r="F21" s="478">
        <v>1870834</v>
      </c>
      <c r="G21" s="482">
        <f t="shared" ref="G21:G22" si="7">F21*E21/100000000</f>
        <v>0.42142406684</v>
      </c>
      <c r="H21" s="190">
        <f t="shared" ref="H21:H22" si="8">C21/G21</f>
        <v>211.18869804317606</v>
      </c>
      <c r="I21" s="83">
        <f t="shared" si="0"/>
        <v>257.09429800689725</v>
      </c>
      <c r="J21" s="80">
        <f t="shared" si="5"/>
        <v>-0.17855549625021105</v>
      </c>
      <c r="K21" s="80">
        <f t="shared" si="4"/>
        <v>-3.710583552343618E-2</v>
      </c>
      <c r="L21" s="78"/>
    </row>
    <row r="22" spans="1:17" ht="15" customHeight="1" x14ac:dyDescent="0.2">
      <c r="B22" s="480">
        <v>2018</v>
      </c>
      <c r="C22" s="480">
        <v>108</v>
      </c>
      <c r="D22" s="480">
        <v>11</v>
      </c>
      <c r="E22" s="483">
        <f t="shared" ref="E22" si="9">D22*1.609</f>
        <v>17.698999999999998</v>
      </c>
      <c r="F22" s="480">
        <v>1881641</v>
      </c>
      <c r="G22" s="483">
        <f t="shared" si="7"/>
        <v>0.33303164058999996</v>
      </c>
      <c r="H22" s="483">
        <f t="shared" si="8"/>
        <v>324.29351099693361</v>
      </c>
      <c r="I22" s="100">
        <f t="shared" si="0"/>
        <v>257.09429800689725</v>
      </c>
      <c r="J22" s="96">
        <f t="shared" si="5"/>
        <v>0.26137963195213904</v>
      </c>
      <c r="K22" s="96">
        <f t="shared" si="4"/>
        <v>0.53556281184438215</v>
      </c>
      <c r="L22" s="78"/>
    </row>
    <row r="23" spans="1:17" ht="15" customHeight="1" x14ac:dyDescent="0.2">
      <c r="B23" s="478">
        <v>2019</v>
      </c>
      <c r="C23" s="478">
        <v>87</v>
      </c>
      <c r="D23" s="478">
        <v>11</v>
      </c>
      <c r="E23" s="482">
        <f t="shared" si="1"/>
        <v>17.698999999999998</v>
      </c>
      <c r="F23" s="478">
        <v>1893667</v>
      </c>
      <c r="G23" s="482">
        <f t="shared" ref="G23" si="10">F23*E23/100000000</f>
        <v>0.33516012232999998</v>
      </c>
      <c r="H23" s="482">
        <f t="shared" ref="H23" si="11">C23/G23</f>
        <v>259.57742047348779</v>
      </c>
      <c r="I23" s="604">
        <f t="shared" si="0"/>
        <v>257.09429800689725</v>
      </c>
      <c r="J23" s="98">
        <f t="shared" si="5"/>
        <v>9.6584112749319995E-3</v>
      </c>
      <c r="K23" s="98">
        <f t="shared" si="4"/>
        <v>-0.19956023888513066</v>
      </c>
      <c r="L23" s="78"/>
    </row>
    <row r="24" spans="1:17" ht="30" customHeight="1" thickBot="1" x14ac:dyDescent="0.25">
      <c r="A24" s="78"/>
      <c r="B24" s="43" t="s">
        <v>22</v>
      </c>
      <c r="C24" s="47">
        <f>AVERAGE(C8:C12)</f>
        <v>151.6</v>
      </c>
      <c r="D24" s="47">
        <f>D50</f>
        <v>21</v>
      </c>
      <c r="E24" s="181">
        <f t="shared" ref="E24:H24" si="12">E50</f>
        <v>33.789000000000001</v>
      </c>
      <c r="F24" s="47">
        <f t="shared" si="12"/>
        <v>1745144.6</v>
      </c>
      <c r="G24" s="181">
        <f t="shared" si="12"/>
        <v>0.58966690889400009</v>
      </c>
      <c r="H24" s="181">
        <f t="shared" si="12"/>
        <v>257.09429800689725</v>
      </c>
      <c r="I24" s="81">
        <f t="shared" si="0"/>
        <v>257.09429800689725</v>
      </c>
      <c r="J24" s="86"/>
      <c r="K24" s="81"/>
    </row>
    <row r="25" spans="1:17" ht="11.25" customHeight="1" x14ac:dyDescent="0.25">
      <c r="B25" s="474"/>
      <c r="C25" s="467"/>
      <c r="G25" s="467"/>
      <c r="H25" s="467"/>
    </row>
    <row r="26" spans="1:17" ht="11.25" customHeight="1" x14ac:dyDescent="0.2">
      <c r="B26" s="213" t="s">
        <v>228</v>
      </c>
      <c r="C26" s="475"/>
      <c r="D26" s="218"/>
      <c r="E26" s="218"/>
      <c r="F26" s="218"/>
      <c r="G26" s="475"/>
      <c r="H26" s="475"/>
      <c r="I26" s="218"/>
      <c r="J26" s="218"/>
      <c r="K26" s="218"/>
    </row>
    <row r="27" spans="1:17" ht="26.25" customHeight="1" x14ac:dyDescent="0.2">
      <c r="B27" s="687" t="s">
        <v>349</v>
      </c>
      <c r="C27" s="687"/>
      <c r="D27" s="687"/>
      <c r="E27" s="687"/>
      <c r="F27" s="687"/>
      <c r="G27" s="687"/>
      <c r="H27" s="687"/>
      <c r="I27" s="687"/>
      <c r="J27" s="687"/>
      <c r="K27" s="219"/>
    </row>
    <row r="28" spans="1:17" s="10" customFormat="1" ht="12.75" customHeight="1" x14ac:dyDescent="0.2">
      <c r="B28" s="678"/>
      <c r="C28" s="678"/>
      <c r="D28" s="678"/>
      <c r="E28" s="678"/>
      <c r="F28" s="678"/>
      <c r="G28" s="678"/>
      <c r="H28" s="678"/>
      <c r="I28" s="678"/>
      <c r="J28" s="678"/>
      <c r="K28" s="678"/>
      <c r="L28" s="199"/>
      <c r="M28" s="199"/>
      <c r="N28" s="199"/>
      <c r="O28" s="199"/>
      <c r="P28" s="199"/>
      <c r="Q28" s="102"/>
    </row>
    <row r="29" spans="1:17" ht="15" customHeight="1" x14ac:dyDescent="0.2">
      <c r="B29" s="22"/>
      <c r="C29" s="467"/>
      <c r="G29" s="467"/>
      <c r="H29" s="467"/>
    </row>
    <row r="30" spans="1:17" ht="15" customHeight="1" x14ac:dyDescent="0.2">
      <c r="B30" s="29" t="s">
        <v>21</v>
      </c>
    </row>
    <row r="31" spans="1:17" ht="15" customHeight="1" x14ac:dyDescent="0.2">
      <c r="B31" s="29"/>
    </row>
    <row r="32" spans="1:17" ht="15" customHeight="1" x14ac:dyDescent="0.2">
      <c r="D32" s="10"/>
      <c r="E32" s="10"/>
      <c r="F32" s="10"/>
    </row>
    <row r="33" spans="1:22" ht="15" customHeight="1" x14ac:dyDescent="0.2">
      <c r="A33" s="10"/>
      <c r="B33" s="13" t="s">
        <v>112</v>
      </c>
      <c r="C33" s="10"/>
      <c r="D33" s="10"/>
      <c r="E33" s="10"/>
      <c r="F33" s="10"/>
      <c r="G33" s="10"/>
      <c r="H33" s="10"/>
    </row>
    <row r="34" spans="1:22" ht="30" customHeight="1" x14ac:dyDescent="0.25">
      <c r="A34" s="10"/>
      <c r="B34" s="679" t="s">
        <v>220</v>
      </c>
      <c r="C34" s="679"/>
      <c r="D34" s="679"/>
      <c r="E34" s="679"/>
      <c r="F34" s="679"/>
      <c r="G34" s="679"/>
      <c r="H34" s="679"/>
      <c r="I34" s="679"/>
      <c r="J34" s="679"/>
      <c r="K34" s="102"/>
      <c r="M34" s="676" t="s">
        <v>696</v>
      </c>
      <c r="N34" s="676"/>
      <c r="O34" s="676"/>
      <c r="P34" s="676"/>
      <c r="Q34" s="676"/>
      <c r="R34" s="676"/>
      <c r="S34" s="676"/>
      <c r="T34" s="676"/>
      <c r="U34" s="676"/>
      <c r="V34" s="676"/>
    </row>
    <row r="35" spans="1:22" ht="15" customHeight="1" x14ac:dyDescent="0.25">
      <c r="A35" s="10"/>
      <c r="B35" s="13" t="s">
        <v>675</v>
      </c>
      <c r="C35" s="2"/>
      <c r="D35" s="2"/>
      <c r="E35" s="2"/>
      <c r="F35" s="2"/>
      <c r="G35" s="2"/>
      <c r="H35" s="2"/>
      <c r="I35" s="466"/>
      <c r="J35" s="467"/>
      <c r="K35" s="10"/>
      <c r="L35" s="103"/>
      <c r="M35" s="103"/>
      <c r="N35" s="103"/>
      <c r="O35" s="103"/>
      <c r="P35" s="103"/>
      <c r="Q35" s="103"/>
      <c r="R35" s="103"/>
      <c r="S35" s="103"/>
    </row>
    <row r="36" spans="1:22" ht="9" customHeight="1" thickBot="1" x14ac:dyDescent="0.25">
      <c r="A36" s="10"/>
      <c r="B36" s="2"/>
      <c r="C36" s="2"/>
      <c r="D36" s="2"/>
      <c r="E36" s="2"/>
      <c r="F36" s="2"/>
      <c r="G36" s="2"/>
      <c r="H36" s="2"/>
      <c r="I36" s="466"/>
      <c r="J36" s="467"/>
      <c r="K36" s="10"/>
      <c r="L36" s="10"/>
    </row>
    <row r="37" spans="1:22" ht="45" customHeight="1" x14ac:dyDescent="0.2">
      <c r="A37" s="10"/>
      <c r="B37" s="465" t="s">
        <v>0</v>
      </c>
      <c r="C37" s="465" t="s">
        <v>172</v>
      </c>
      <c r="D37" s="465" t="s">
        <v>418</v>
      </c>
      <c r="E37" s="465" t="s">
        <v>419</v>
      </c>
      <c r="F37" s="465" t="s">
        <v>413</v>
      </c>
      <c r="G37" s="465" t="s">
        <v>572</v>
      </c>
      <c r="H37" s="686" t="s">
        <v>2</v>
      </c>
      <c r="I37" s="686"/>
      <c r="J37" s="165" t="s">
        <v>26</v>
      </c>
      <c r="K37" s="465" t="s">
        <v>241</v>
      </c>
      <c r="L37" s="10"/>
    </row>
    <row r="38" spans="1:22" ht="15" customHeight="1" x14ac:dyDescent="0.2">
      <c r="A38" s="342" t="s">
        <v>364</v>
      </c>
      <c r="B38" s="455" t="s">
        <v>1</v>
      </c>
      <c r="C38" s="110">
        <f>AVERAGE(C8:C12)</f>
        <v>151.6</v>
      </c>
      <c r="D38" s="110">
        <v>21</v>
      </c>
      <c r="E38" s="110">
        <f>D38*1.609</f>
        <v>33.789000000000001</v>
      </c>
      <c r="F38" s="110">
        <f>AVERAGE(F8:F12)</f>
        <v>1745144.6</v>
      </c>
      <c r="G38" s="183">
        <f>F38*E38/100000000</f>
        <v>0.58966690889400009</v>
      </c>
      <c r="H38" s="183">
        <f>C38/G38</f>
        <v>257.09429800689725</v>
      </c>
      <c r="I38" s="110">
        <f t="shared" ref="I38:I50" si="13">$H$50</f>
        <v>257.09429800689725</v>
      </c>
      <c r="J38" s="96"/>
      <c r="K38" s="96"/>
      <c r="L38" s="10"/>
    </row>
    <row r="39" spans="1:22" ht="15" customHeight="1" x14ac:dyDescent="0.2">
      <c r="A39" s="342" t="s">
        <v>365</v>
      </c>
      <c r="B39" s="17" t="s">
        <v>39</v>
      </c>
      <c r="C39" s="76">
        <f t="shared" ref="C39:C49" si="14">AVERAGE(C9:C13)</f>
        <v>149.4</v>
      </c>
      <c r="D39" s="76">
        <v>18</v>
      </c>
      <c r="E39" s="76">
        <f t="shared" ref="E39:E45" si="15">D39*1.609</f>
        <v>28.962</v>
      </c>
      <c r="F39" s="76">
        <f t="shared" ref="F39:F49" si="16">AVERAGE(F9:F13)</f>
        <v>1761002.8</v>
      </c>
      <c r="G39" s="182">
        <f t="shared" ref="G39:G45" si="17">F39*E39/100000000</f>
        <v>0.51002163093599995</v>
      </c>
      <c r="H39" s="182">
        <f t="shared" ref="H39:H46" si="18">C39/G39</f>
        <v>292.92875230765941</v>
      </c>
      <c r="I39" s="116">
        <f t="shared" si="13"/>
        <v>257.09429800689725</v>
      </c>
      <c r="J39" s="80">
        <f t="shared" ref="J39:J49" si="19">(H39-$H$50)/$H$50</f>
        <v>0.13938253231816447</v>
      </c>
      <c r="K39" s="80">
        <f t="shared" ref="K39:K49" si="20">(H39-H38)/H38</f>
        <v>0.13938253231816447</v>
      </c>
      <c r="L39" s="10"/>
    </row>
    <row r="40" spans="1:22" ht="15" customHeight="1" x14ac:dyDescent="0.2">
      <c r="A40" s="342" t="s">
        <v>367</v>
      </c>
      <c r="B40" s="455" t="s">
        <v>40</v>
      </c>
      <c r="C40" s="110">
        <f t="shared" si="14"/>
        <v>141.4</v>
      </c>
      <c r="D40" s="110">
        <v>13</v>
      </c>
      <c r="E40" s="110">
        <f t="shared" si="15"/>
        <v>20.917000000000002</v>
      </c>
      <c r="F40" s="110">
        <f t="shared" si="16"/>
        <v>1776422.8</v>
      </c>
      <c r="G40" s="183">
        <f t="shared" si="17"/>
        <v>0.37157435707600006</v>
      </c>
      <c r="H40" s="183">
        <f t="shared" si="18"/>
        <v>380.54294465502829</v>
      </c>
      <c r="I40" s="110">
        <f t="shared" si="13"/>
        <v>257.09429800689725</v>
      </c>
      <c r="J40" s="96">
        <f t="shared" si="19"/>
        <v>0.48016874588490177</v>
      </c>
      <c r="K40" s="96">
        <f t="shared" si="20"/>
        <v>0.2990972776047221</v>
      </c>
      <c r="L40" s="10"/>
    </row>
    <row r="41" spans="1:22" ht="15" customHeight="1" x14ac:dyDescent="0.2">
      <c r="A41" s="342" t="s">
        <v>366</v>
      </c>
      <c r="B41" s="454" t="s">
        <v>41</v>
      </c>
      <c r="C41" s="76">
        <f t="shared" si="14"/>
        <v>134.6</v>
      </c>
      <c r="D41" s="76">
        <v>12</v>
      </c>
      <c r="E41" s="76">
        <f t="shared" si="15"/>
        <v>19.308</v>
      </c>
      <c r="F41" s="76">
        <f t="shared" si="16"/>
        <v>1790663.8</v>
      </c>
      <c r="G41" s="182">
        <f t="shared" si="17"/>
        <v>0.345741366504</v>
      </c>
      <c r="H41" s="182">
        <f t="shared" si="18"/>
        <v>389.30834733784383</v>
      </c>
      <c r="I41" s="116">
        <f t="shared" si="13"/>
        <v>257.09429800689725</v>
      </c>
      <c r="J41" s="80">
        <f t="shared" si="19"/>
        <v>0.51426286135447308</v>
      </c>
      <c r="K41" s="80">
        <f t="shared" si="20"/>
        <v>2.3033938234649418E-2</v>
      </c>
      <c r="L41" s="10"/>
    </row>
    <row r="42" spans="1:22" ht="15" customHeight="1" x14ac:dyDescent="0.2">
      <c r="A42" s="342" t="s">
        <v>368</v>
      </c>
      <c r="B42" s="455" t="s">
        <v>104</v>
      </c>
      <c r="C42" s="110">
        <f t="shared" si="14"/>
        <v>124</v>
      </c>
      <c r="D42" s="110">
        <v>12</v>
      </c>
      <c r="E42" s="110">
        <f t="shared" si="15"/>
        <v>19.308</v>
      </c>
      <c r="F42" s="110">
        <f t="shared" si="16"/>
        <v>1803054</v>
      </c>
      <c r="G42" s="183">
        <f t="shared" si="17"/>
        <v>0.34813366631999998</v>
      </c>
      <c r="H42" s="183">
        <f t="shared" si="18"/>
        <v>356.18502890214819</v>
      </c>
      <c r="I42" s="110">
        <f t="shared" si="13"/>
        <v>257.09429800689725</v>
      </c>
      <c r="J42" s="96">
        <f t="shared" si="19"/>
        <v>0.3854256265636532</v>
      </c>
      <c r="K42" s="96">
        <f t="shared" si="20"/>
        <v>-8.5082476813555311E-2</v>
      </c>
      <c r="L42" s="10"/>
    </row>
    <row r="43" spans="1:22" ht="15" customHeight="1" x14ac:dyDescent="0.2">
      <c r="A43" s="342" t="s">
        <v>369</v>
      </c>
      <c r="B43" s="454" t="s">
        <v>176</v>
      </c>
      <c r="C43" s="76">
        <f t="shared" si="14"/>
        <v>116.6</v>
      </c>
      <c r="D43" s="76">
        <v>11</v>
      </c>
      <c r="E43" s="76">
        <f t="shared" si="15"/>
        <v>17.698999999999998</v>
      </c>
      <c r="F43" s="76">
        <f t="shared" si="16"/>
        <v>1813168.6</v>
      </c>
      <c r="G43" s="182">
        <f t="shared" si="17"/>
        <v>0.320912710514</v>
      </c>
      <c r="H43" s="182">
        <f t="shared" si="18"/>
        <v>363.33867802632034</v>
      </c>
      <c r="I43" s="116">
        <f t="shared" si="13"/>
        <v>257.09429800689725</v>
      </c>
      <c r="J43" s="80">
        <f t="shared" si="19"/>
        <v>0.41325062766103354</v>
      </c>
      <c r="K43" s="80">
        <f t="shared" si="20"/>
        <v>2.0084081428749245E-2</v>
      </c>
    </row>
    <row r="44" spans="1:22" ht="15" customHeight="1" x14ac:dyDescent="0.2">
      <c r="A44" s="342" t="s">
        <v>371</v>
      </c>
      <c r="B44" s="455" t="s">
        <v>207</v>
      </c>
      <c r="C44" s="110">
        <f t="shared" si="14"/>
        <v>105.2</v>
      </c>
      <c r="D44" s="110">
        <v>10</v>
      </c>
      <c r="E44" s="110">
        <f t="shared" si="15"/>
        <v>16.09</v>
      </c>
      <c r="F44" s="110">
        <f t="shared" si="16"/>
        <v>1822601.6</v>
      </c>
      <c r="G44" s="183">
        <f t="shared" si="17"/>
        <v>0.29325659744000004</v>
      </c>
      <c r="H44" s="183">
        <f t="shared" si="18"/>
        <v>358.73020732815331</v>
      </c>
      <c r="I44" s="110">
        <f t="shared" si="13"/>
        <v>257.09429800689725</v>
      </c>
      <c r="J44" s="96">
        <f t="shared" si="19"/>
        <v>0.39532541215102873</v>
      </c>
      <c r="K44" s="96">
        <f t="shared" si="20"/>
        <v>-1.268367772789988E-2</v>
      </c>
      <c r="L44" s="10"/>
    </row>
    <row r="45" spans="1:22" ht="15" customHeight="1" x14ac:dyDescent="0.2">
      <c r="A45" s="342" t="s">
        <v>370</v>
      </c>
      <c r="B45" s="454" t="s">
        <v>336</v>
      </c>
      <c r="C45" s="76">
        <f t="shared" si="14"/>
        <v>97.6</v>
      </c>
      <c r="D45" s="76">
        <v>11</v>
      </c>
      <c r="E45" s="76">
        <f t="shared" si="15"/>
        <v>17.698999999999998</v>
      </c>
      <c r="F45" s="76">
        <f t="shared" si="16"/>
        <v>1831959.2</v>
      </c>
      <c r="G45" s="182">
        <f t="shared" si="17"/>
        <v>0.32423845880799995</v>
      </c>
      <c r="H45" s="182">
        <f t="shared" si="18"/>
        <v>301.01302713690268</v>
      </c>
      <c r="I45" s="116">
        <f t="shared" si="13"/>
        <v>257.09429800689725</v>
      </c>
      <c r="J45" s="80">
        <f t="shared" si="19"/>
        <v>0.1708273169435566</v>
      </c>
      <c r="K45" s="80">
        <f t="shared" si="20"/>
        <v>-0.16089300263039477</v>
      </c>
      <c r="L45" s="10"/>
    </row>
    <row r="46" spans="1:22" ht="15" customHeight="1" x14ac:dyDescent="0.2">
      <c r="A46" s="342" t="s">
        <v>468</v>
      </c>
      <c r="B46" s="455" t="s">
        <v>467</v>
      </c>
      <c r="C46" s="110">
        <f t="shared" si="14"/>
        <v>94.4</v>
      </c>
      <c r="D46" s="110">
        <v>11</v>
      </c>
      <c r="E46" s="110">
        <f>D46*1.609</f>
        <v>17.698999999999998</v>
      </c>
      <c r="F46" s="110">
        <f t="shared" si="16"/>
        <v>1841523</v>
      </c>
      <c r="G46" s="183">
        <f>F46*E46/100000000</f>
        <v>0.32593115576999998</v>
      </c>
      <c r="H46" s="183">
        <f t="shared" si="18"/>
        <v>289.63171617326236</v>
      </c>
      <c r="I46" s="110">
        <f t="shared" si="13"/>
        <v>257.09429800689725</v>
      </c>
      <c r="J46" s="96">
        <f t="shared" si="19"/>
        <v>0.1265583033875462</v>
      </c>
      <c r="K46" s="96">
        <f t="shared" si="20"/>
        <v>-3.7810027930997227E-2</v>
      </c>
      <c r="L46" s="305"/>
    </row>
    <row r="47" spans="1:22" ht="15" customHeight="1" x14ac:dyDescent="0.2">
      <c r="A47" s="342" t="s">
        <v>566</v>
      </c>
      <c r="B47" s="478" t="s">
        <v>565</v>
      </c>
      <c r="C47" s="76">
        <f t="shared" si="14"/>
        <v>92.2</v>
      </c>
      <c r="D47" s="76">
        <v>13</v>
      </c>
      <c r="E47" s="76">
        <f>D47*1.609</f>
        <v>20.917000000000002</v>
      </c>
      <c r="F47" s="76">
        <f t="shared" si="16"/>
        <v>1850963</v>
      </c>
      <c r="G47" s="482">
        <f>F47*E47/100000000</f>
        <v>0.38716593071000005</v>
      </c>
      <c r="H47" s="482">
        <f t="shared" ref="H47:H48" si="21">C47/G47</f>
        <v>238.14078844933496</v>
      </c>
      <c r="I47" s="116">
        <f t="shared" si="13"/>
        <v>257.09429800689725</v>
      </c>
      <c r="J47" s="80">
        <f t="shared" si="19"/>
        <v>-7.372201446900159E-2</v>
      </c>
      <c r="K47" s="80">
        <f t="shared" si="20"/>
        <v>-0.17778069475348721</v>
      </c>
      <c r="L47" s="305"/>
    </row>
    <row r="48" spans="1:22" ht="15" customHeight="1" x14ac:dyDescent="0.2">
      <c r="A48" s="342" t="s">
        <v>687</v>
      </c>
      <c r="B48" s="480" t="s">
        <v>599</v>
      </c>
      <c r="C48" s="110">
        <f t="shared" si="14"/>
        <v>93.6</v>
      </c>
      <c r="D48" s="110">
        <v>15</v>
      </c>
      <c r="E48" s="110">
        <f>D48*1.609</f>
        <v>24.134999999999998</v>
      </c>
      <c r="F48" s="110">
        <f t="shared" si="16"/>
        <v>1861346.2</v>
      </c>
      <c r="G48" s="483">
        <f>F48*E48/100000000</f>
        <v>0.44923590536999991</v>
      </c>
      <c r="H48" s="483">
        <f t="shared" si="21"/>
        <v>208.35378223588143</v>
      </c>
      <c r="I48" s="110">
        <f t="shared" si="13"/>
        <v>257.09429800689725</v>
      </c>
      <c r="J48" s="96">
        <f t="shared" si="19"/>
        <v>-0.18958225113848393</v>
      </c>
      <c r="K48" s="96">
        <f t="shared" si="20"/>
        <v>-0.12508149656937412</v>
      </c>
      <c r="L48" s="305"/>
    </row>
    <row r="49" spans="1:22" ht="15" customHeight="1" x14ac:dyDescent="0.2">
      <c r="A49" s="342" t="s">
        <v>680</v>
      </c>
      <c r="B49" s="478" t="s">
        <v>673</v>
      </c>
      <c r="C49" s="76">
        <f t="shared" si="14"/>
        <v>91.6</v>
      </c>
      <c r="D49" s="76">
        <v>15</v>
      </c>
      <c r="E49" s="76">
        <f>D49*1.609</f>
        <v>24.134999999999998</v>
      </c>
      <c r="F49" s="76">
        <f t="shared" si="16"/>
        <v>1871980</v>
      </c>
      <c r="G49" s="482">
        <f>F49*E49/100000000</f>
        <v>0.45180237299999998</v>
      </c>
      <c r="H49" s="482">
        <f t="shared" ref="H49" si="22">C49/G49</f>
        <v>202.74351237194585</v>
      </c>
      <c r="I49" s="76">
        <f t="shared" si="13"/>
        <v>257.09429800689725</v>
      </c>
      <c r="J49" s="98">
        <f t="shared" si="19"/>
        <v>-0.21140408813537082</v>
      </c>
      <c r="K49" s="98">
        <f t="shared" si="20"/>
        <v>-2.6926652368537633E-2</v>
      </c>
      <c r="L49" s="305"/>
    </row>
    <row r="50" spans="1:22" ht="30" customHeight="1" thickBot="1" x14ac:dyDescent="0.25">
      <c r="B50" s="43" t="s">
        <v>22</v>
      </c>
      <c r="C50" s="47">
        <f>C38</f>
        <v>151.6</v>
      </c>
      <c r="D50" s="47">
        <f t="shared" ref="D50:H50" si="23">D38</f>
        <v>21</v>
      </c>
      <c r="E50" s="47">
        <f t="shared" si="23"/>
        <v>33.789000000000001</v>
      </c>
      <c r="F50" s="47">
        <f t="shared" si="23"/>
        <v>1745144.6</v>
      </c>
      <c r="G50" s="181">
        <f t="shared" si="23"/>
        <v>0.58966690889400009</v>
      </c>
      <c r="H50" s="181">
        <f t="shared" si="23"/>
        <v>257.09429800689725</v>
      </c>
      <c r="I50" s="47">
        <f t="shared" si="13"/>
        <v>257.09429800689725</v>
      </c>
      <c r="J50" s="118"/>
      <c r="K50" s="81"/>
    </row>
    <row r="51" spans="1:22" ht="11.25" customHeight="1" x14ac:dyDescent="0.2"/>
    <row r="52" spans="1:22" ht="11.25" customHeight="1" x14ac:dyDescent="0.2">
      <c r="B52" s="213" t="s">
        <v>228</v>
      </c>
      <c r="C52" s="218"/>
      <c r="D52" s="218"/>
      <c r="E52" s="218"/>
      <c r="F52" s="218"/>
      <c r="G52" s="218"/>
      <c r="H52" s="218"/>
      <c r="I52" s="218"/>
      <c r="J52" s="218"/>
      <c r="K52" s="218"/>
    </row>
    <row r="53" spans="1:22" ht="25.5" customHeight="1" x14ac:dyDescent="0.2">
      <c r="B53" s="687" t="s">
        <v>349</v>
      </c>
      <c r="C53" s="687"/>
      <c r="D53" s="687"/>
      <c r="E53" s="687"/>
      <c r="F53" s="687"/>
      <c r="G53" s="687"/>
      <c r="H53" s="687"/>
      <c r="I53" s="687"/>
      <c r="J53" s="687"/>
      <c r="K53" s="219"/>
    </row>
    <row r="54" spans="1:22" s="10" customFormat="1" ht="12.75" customHeight="1" x14ac:dyDescent="0.2">
      <c r="B54" s="678"/>
      <c r="C54" s="678"/>
      <c r="D54" s="678"/>
      <c r="E54" s="678"/>
      <c r="F54" s="678"/>
      <c r="G54" s="678"/>
      <c r="H54" s="678"/>
      <c r="I54" s="678"/>
      <c r="J54" s="678"/>
      <c r="K54" s="678"/>
      <c r="L54" s="199"/>
      <c r="M54" s="199"/>
      <c r="N54" s="199"/>
      <c r="O54" s="199"/>
      <c r="P54" s="199"/>
      <c r="Q54" s="102"/>
    </row>
    <row r="56" spans="1:22" ht="15" x14ac:dyDescent="0.2">
      <c r="B56" s="29" t="s">
        <v>21</v>
      </c>
    </row>
    <row r="57" spans="1:22" x14ac:dyDescent="0.2">
      <c r="C57" s="305"/>
      <c r="G57" s="305"/>
    </row>
    <row r="59" spans="1:22" x14ac:dyDescent="0.2">
      <c r="B59" s="13" t="s">
        <v>525</v>
      </c>
    </row>
    <row r="60" spans="1:22" ht="30.75" customHeight="1" x14ac:dyDescent="0.25">
      <c r="B60" s="679" t="s">
        <v>581</v>
      </c>
      <c r="C60" s="679"/>
      <c r="D60" s="679"/>
      <c r="E60" s="679"/>
      <c r="F60" s="679"/>
      <c r="G60" s="679"/>
      <c r="H60" s="679"/>
      <c r="I60" s="679"/>
      <c r="J60" s="679"/>
      <c r="M60" s="676" t="s">
        <v>697</v>
      </c>
      <c r="N60" s="676"/>
      <c r="O60" s="676"/>
      <c r="P60" s="676"/>
      <c r="Q60" s="676"/>
      <c r="R60" s="676"/>
      <c r="S60" s="676"/>
      <c r="T60" s="676"/>
      <c r="U60" s="676"/>
      <c r="V60" s="676"/>
    </row>
    <row r="61" spans="1:22" x14ac:dyDescent="0.2">
      <c r="B61" s="13" t="s">
        <v>675</v>
      </c>
    </row>
    <row r="62" spans="1:22" ht="11.25" customHeight="1" thickBot="1" x14ac:dyDescent="0.25">
      <c r="B62" s="13"/>
    </row>
    <row r="63" spans="1:22" ht="42.75" x14ac:dyDescent="0.2">
      <c r="B63" s="465" t="s">
        <v>275</v>
      </c>
      <c r="C63" s="254" t="s">
        <v>433</v>
      </c>
      <c r="D63" s="254" t="s">
        <v>479</v>
      </c>
      <c r="E63" s="254" t="s">
        <v>480</v>
      </c>
      <c r="F63" s="254"/>
      <c r="G63" s="465" t="s">
        <v>434</v>
      </c>
      <c r="H63" s="254" t="s">
        <v>432</v>
      </c>
      <c r="I63" s="253"/>
    </row>
    <row r="64" spans="1:22" x14ac:dyDescent="0.2">
      <c r="B64" s="455">
        <v>2004</v>
      </c>
      <c r="C64" s="183">
        <v>332.37927452277739</v>
      </c>
      <c r="D64" s="183">
        <f>C64-G64</f>
        <v>139.38485705793894</v>
      </c>
      <c r="E64" s="183">
        <f>G64-H64</f>
        <v>57.021077887338606</v>
      </c>
      <c r="F64" s="183"/>
      <c r="G64" s="183">
        <v>192.99441746483845</v>
      </c>
      <c r="H64" s="183">
        <v>135.97333957749984</v>
      </c>
      <c r="I64" s="110">
        <f t="shared" ref="I64:I71" si="24">$H$50</f>
        <v>257.09429800689725</v>
      </c>
    </row>
    <row r="65" spans="2:15" x14ac:dyDescent="0.2">
      <c r="B65" s="454">
        <v>2005</v>
      </c>
      <c r="C65" s="182">
        <v>302.92401833470853</v>
      </c>
      <c r="D65" s="182">
        <f t="shared" ref="D65:D80" si="25">C65-G65</f>
        <v>117.260910323113</v>
      </c>
      <c r="E65" s="182">
        <f t="shared" ref="E65:E76" si="26">G65-H65</f>
        <v>51.812960375328998</v>
      </c>
      <c r="F65" s="182"/>
      <c r="G65" s="182">
        <v>185.66310801159554</v>
      </c>
      <c r="H65" s="182">
        <v>133.85014763626654</v>
      </c>
      <c r="I65" s="76">
        <f t="shared" si="24"/>
        <v>257.09429800689725</v>
      </c>
    </row>
    <row r="66" spans="2:15" x14ac:dyDescent="0.2">
      <c r="B66" s="455">
        <v>2006</v>
      </c>
      <c r="C66" s="183">
        <v>297.8227277973329</v>
      </c>
      <c r="D66" s="183">
        <f t="shared" si="25"/>
        <v>129.05651537884421</v>
      </c>
      <c r="E66" s="183">
        <f t="shared" si="26"/>
        <v>51.022343289310541</v>
      </c>
      <c r="F66" s="183"/>
      <c r="G66" s="183">
        <v>168.76621241848869</v>
      </c>
      <c r="H66" s="183">
        <v>117.74386912917815</v>
      </c>
      <c r="I66" s="110">
        <f t="shared" si="24"/>
        <v>257.09429800689725</v>
      </c>
    </row>
    <row r="67" spans="2:15" x14ac:dyDescent="0.2">
      <c r="B67" s="454">
        <v>2007</v>
      </c>
      <c r="C67" s="182">
        <v>539.76860811943777</v>
      </c>
      <c r="D67" s="182">
        <f t="shared" si="25"/>
        <v>269.88430405971889</v>
      </c>
      <c r="E67" s="182">
        <f t="shared" si="26"/>
        <v>89.961434686572943</v>
      </c>
      <c r="F67" s="182"/>
      <c r="G67" s="182">
        <v>269.88430405971889</v>
      </c>
      <c r="H67" s="182">
        <v>179.92286937314594</v>
      </c>
      <c r="I67" s="76">
        <f t="shared" si="24"/>
        <v>257.09429800689725</v>
      </c>
    </row>
    <row r="68" spans="2:15" x14ac:dyDescent="0.2">
      <c r="B68" s="455">
        <v>2008</v>
      </c>
      <c r="C68" s="183">
        <v>964.13974173228235</v>
      </c>
      <c r="D68" s="183">
        <f t="shared" si="25"/>
        <v>525.89440458124488</v>
      </c>
      <c r="E68" s="183">
        <f t="shared" si="26"/>
        <v>154.67482487683679</v>
      </c>
      <c r="F68" s="183"/>
      <c r="G68" s="183">
        <v>438.24533715103746</v>
      </c>
      <c r="H68" s="183">
        <v>283.57051227420067</v>
      </c>
      <c r="I68" s="110">
        <f t="shared" si="24"/>
        <v>257.09429800689725</v>
      </c>
    </row>
    <row r="69" spans="2:15" x14ac:dyDescent="0.2">
      <c r="B69" s="454">
        <v>2009</v>
      </c>
      <c r="C69" s="182">
        <v>762.44004181474872</v>
      </c>
      <c r="D69" s="182">
        <f t="shared" si="25"/>
        <v>381.22002090737436</v>
      </c>
      <c r="E69" s="182">
        <f t="shared" si="26"/>
        <v>127.07334030245815</v>
      </c>
      <c r="F69" s="182"/>
      <c r="G69" s="182">
        <v>381.22002090737436</v>
      </c>
      <c r="H69" s="182">
        <v>254.14668060491621</v>
      </c>
      <c r="I69" s="76">
        <f t="shared" si="24"/>
        <v>257.09429800689725</v>
      </c>
    </row>
    <row r="70" spans="2:15" x14ac:dyDescent="0.2">
      <c r="B70" s="455">
        <v>2010</v>
      </c>
      <c r="C70" s="183">
        <v>590.32359047030957</v>
      </c>
      <c r="D70" s="183">
        <f t="shared" si="25"/>
        <v>295.16179523515478</v>
      </c>
      <c r="E70" s="183">
        <f t="shared" si="26"/>
        <v>98.3872650783849</v>
      </c>
      <c r="F70" s="183"/>
      <c r="G70" s="183">
        <v>295.16179523515478</v>
      </c>
      <c r="H70" s="183">
        <v>196.77453015676988</v>
      </c>
      <c r="I70" s="110">
        <f t="shared" si="24"/>
        <v>257.09429800689725</v>
      </c>
    </row>
    <row r="71" spans="2:15" ht="15" thickBot="1" x14ac:dyDescent="0.25">
      <c r="B71" s="454">
        <v>2011</v>
      </c>
      <c r="C71" s="182">
        <v>616.59933462450658</v>
      </c>
      <c r="D71" s="182">
        <f>C71-G71</f>
        <v>332.01502633627285</v>
      </c>
      <c r="E71" s="182">
        <f>G71-H71</f>
        <v>99.604507900881771</v>
      </c>
      <c r="F71" s="182"/>
      <c r="G71" s="182">
        <v>284.58430828823373</v>
      </c>
      <c r="H71" s="182">
        <v>184.97980038735196</v>
      </c>
      <c r="I71" s="47">
        <f t="shared" si="24"/>
        <v>257.09429800689725</v>
      </c>
    </row>
    <row r="72" spans="2:15" x14ac:dyDescent="0.2">
      <c r="B72" s="455">
        <v>2012</v>
      </c>
      <c r="C72" s="183">
        <v>1136.0174972541247</v>
      </c>
      <c r="D72" s="183">
        <f t="shared" si="25"/>
        <v>710.01093578382802</v>
      </c>
      <c r="E72" s="183">
        <f t="shared" si="26"/>
        <v>163.84867748857567</v>
      </c>
      <c r="F72" s="183"/>
      <c r="G72" s="183">
        <v>426.00656147029673</v>
      </c>
      <c r="H72" s="183">
        <v>262.15788398172106</v>
      </c>
    </row>
    <row r="73" spans="2:15" x14ac:dyDescent="0.2">
      <c r="B73" s="454">
        <v>2013</v>
      </c>
      <c r="C73" s="182">
        <v>1715.3372232822451</v>
      </c>
      <c r="D73" s="182">
        <f t="shared" si="25"/>
        <v>1143.5581488548301</v>
      </c>
      <c r="E73" s="182">
        <f t="shared" si="26"/>
        <v>228.711629770966</v>
      </c>
      <c r="F73" s="182"/>
      <c r="G73" s="182">
        <v>571.77907442741503</v>
      </c>
      <c r="H73" s="182">
        <v>343.06744465644903</v>
      </c>
    </row>
    <row r="74" spans="2:15" x14ac:dyDescent="0.2">
      <c r="B74" s="455">
        <v>2014</v>
      </c>
      <c r="C74" s="183">
        <v>1091.8402131433463</v>
      </c>
      <c r="D74" s="183">
        <f t="shared" si="25"/>
        <v>794.06560955879729</v>
      </c>
      <c r="E74" s="183">
        <f t="shared" si="26"/>
        <v>125.37878045665224</v>
      </c>
      <c r="F74" s="183"/>
      <c r="G74" s="183">
        <v>297.77460358454903</v>
      </c>
      <c r="H74" s="183">
        <v>172.39582312789679</v>
      </c>
    </row>
    <row r="75" spans="2:15" x14ac:dyDescent="0.2">
      <c r="B75" s="454">
        <v>2015</v>
      </c>
      <c r="C75" s="182">
        <v>550.47259954011315</v>
      </c>
      <c r="D75" s="182">
        <f t="shared" si="25"/>
        <v>353.8752425615013</v>
      </c>
      <c r="E75" s="182">
        <f t="shared" si="26"/>
        <v>76.929400556848151</v>
      </c>
      <c r="F75" s="182"/>
      <c r="G75" s="182">
        <v>196.59735697861188</v>
      </c>
      <c r="H75" s="182">
        <v>119.66795642176373</v>
      </c>
    </row>
    <row r="76" spans="2:15" x14ac:dyDescent="0.2">
      <c r="B76" s="455">
        <v>2016</v>
      </c>
      <c r="C76" s="183">
        <v>614.11562800605748</v>
      </c>
      <c r="D76" s="183">
        <f t="shared" si="25"/>
        <v>394.7886180038941</v>
      </c>
      <c r="E76" s="183">
        <f t="shared" si="26"/>
        <v>85.823612609542181</v>
      </c>
      <c r="F76" s="183"/>
      <c r="G76" s="183">
        <v>219.32701000216338</v>
      </c>
      <c r="H76" s="183">
        <v>133.5033973926212</v>
      </c>
    </row>
    <row r="77" spans="2:15" x14ac:dyDescent="0.2">
      <c r="B77" s="478">
        <v>2017</v>
      </c>
      <c r="C77" s="482">
        <v>591.32835452089296</v>
      </c>
      <c r="D77" s="482">
        <f t="shared" ref="D77:D78" si="27">C77-G77</f>
        <v>380.13965647771693</v>
      </c>
      <c r="E77" s="482">
        <f t="shared" ref="E77:E78" si="28">G77-H77</f>
        <v>82.639055756025414</v>
      </c>
      <c r="F77" s="482"/>
      <c r="G77" s="482">
        <v>211.18869804317606</v>
      </c>
      <c r="H77" s="482">
        <v>128.54964228715065</v>
      </c>
    </row>
    <row r="78" spans="2:15" x14ac:dyDescent="0.2">
      <c r="B78" s="480">
        <v>2018</v>
      </c>
      <c r="C78" s="483">
        <v>1189.0762069887564</v>
      </c>
      <c r="D78" s="483">
        <f t="shared" si="27"/>
        <v>864.78269599182283</v>
      </c>
      <c r="E78" s="483">
        <f t="shared" si="28"/>
        <v>136.54463620923516</v>
      </c>
      <c r="F78" s="483"/>
      <c r="G78" s="483">
        <v>324.29351099693361</v>
      </c>
      <c r="H78" s="483">
        <v>187.74887478769844</v>
      </c>
    </row>
    <row r="79" spans="2:15" x14ac:dyDescent="0.2">
      <c r="B79" s="97">
        <v>2019</v>
      </c>
      <c r="C79" s="605">
        <v>951.78387506945523</v>
      </c>
      <c r="D79" s="605">
        <f t="shared" ref="D79" si="29">C79-G79</f>
        <v>692.20645459596744</v>
      </c>
      <c r="E79" s="605">
        <f t="shared" ref="E79" si="30">G79-H79</f>
        <v>109.29575598883696</v>
      </c>
      <c r="F79" s="605"/>
      <c r="G79" s="605">
        <v>259.57742047348779</v>
      </c>
      <c r="H79" s="605">
        <v>150.28166448465083</v>
      </c>
    </row>
    <row r="80" spans="2:15" ht="29.25" thickBot="1" x14ac:dyDescent="0.3">
      <c r="B80" s="477" t="s">
        <v>22</v>
      </c>
      <c r="C80" s="181">
        <v>415.30617370344936</v>
      </c>
      <c r="D80" s="181">
        <f t="shared" si="25"/>
        <v>158.21187569655211</v>
      </c>
      <c r="E80" s="181">
        <f>G80-H80</f>
        <v>70.922564967419902</v>
      </c>
      <c r="F80" s="181"/>
      <c r="G80" s="181">
        <v>257.09429800689725</v>
      </c>
      <c r="H80" s="181">
        <v>186.17173303947735</v>
      </c>
      <c r="J80" s="372"/>
      <c r="N80" s="372"/>
      <c r="O80" s="372"/>
    </row>
    <row r="82" spans="1:22" x14ac:dyDescent="0.2">
      <c r="B82" s="213" t="s">
        <v>228</v>
      </c>
      <c r="C82" s="218"/>
      <c r="D82" s="218"/>
      <c r="E82" s="218"/>
      <c r="F82" s="218"/>
      <c r="G82" s="218"/>
      <c r="H82" s="218"/>
      <c r="I82" s="218"/>
      <c r="J82" s="218"/>
    </row>
    <row r="83" spans="1:22" ht="24.75" customHeight="1" x14ac:dyDescent="0.2">
      <c r="B83" s="687" t="s">
        <v>349</v>
      </c>
      <c r="C83" s="687"/>
      <c r="D83" s="687"/>
      <c r="E83" s="687"/>
      <c r="F83" s="687"/>
      <c r="G83" s="687"/>
      <c r="H83" s="687"/>
      <c r="I83" s="687"/>
      <c r="J83" s="687"/>
    </row>
    <row r="84" spans="1:22" s="10" customFormat="1" ht="12.75" customHeight="1" x14ac:dyDescent="0.2">
      <c r="B84" s="678"/>
      <c r="C84" s="678"/>
      <c r="D84" s="678"/>
      <c r="E84" s="678"/>
      <c r="F84" s="678"/>
      <c r="G84" s="678"/>
      <c r="H84" s="678"/>
      <c r="I84" s="678"/>
      <c r="J84" s="678"/>
      <c r="K84" s="678"/>
      <c r="L84" s="199"/>
      <c r="M84" s="199"/>
      <c r="N84" s="199"/>
      <c r="O84" s="199"/>
      <c r="P84" s="199"/>
      <c r="Q84" s="102"/>
    </row>
    <row r="86" spans="1:22" ht="15" x14ac:dyDescent="0.2">
      <c r="B86" s="29" t="s">
        <v>21</v>
      </c>
    </row>
    <row r="89" spans="1:22" x14ac:dyDescent="0.2">
      <c r="B89" s="13" t="s">
        <v>534</v>
      </c>
    </row>
    <row r="90" spans="1:22" ht="30.75" customHeight="1" x14ac:dyDescent="0.25">
      <c r="B90" s="679" t="s">
        <v>535</v>
      </c>
      <c r="C90" s="679"/>
      <c r="D90" s="679"/>
      <c r="E90" s="679"/>
      <c r="F90" s="679"/>
      <c r="G90" s="679"/>
      <c r="H90" s="679"/>
      <c r="I90" s="679"/>
      <c r="J90" s="679"/>
      <c r="M90" s="676" t="s">
        <v>698</v>
      </c>
      <c r="N90" s="676"/>
      <c r="O90" s="676"/>
      <c r="P90" s="676"/>
      <c r="Q90" s="676"/>
      <c r="R90" s="676"/>
      <c r="S90" s="676"/>
      <c r="T90" s="676"/>
      <c r="U90" s="676"/>
      <c r="V90" s="676"/>
    </row>
    <row r="91" spans="1:22" x14ac:dyDescent="0.2">
      <c r="B91" s="13" t="s">
        <v>675</v>
      </c>
    </row>
    <row r="92" spans="1:22" ht="11.25" customHeight="1" thickBot="1" x14ac:dyDescent="0.25">
      <c r="B92" s="13"/>
    </row>
    <row r="93" spans="1:22" ht="42.75" x14ac:dyDescent="0.2">
      <c r="B93" s="479" t="s">
        <v>275</v>
      </c>
      <c r="C93" s="484" t="s">
        <v>433</v>
      </c>
      <c r="D93" s="484" t="s">
        <v>479</v>
      </c>
      <c r="E93" s="484" t="s">
        <v>480</v>
      </c>
      <c r="F93" s="484"/>
      <c r="G93" s="523" t="s">
        <v>434</v>
      </c>
      <c r="H93" s="484" t="s">
        <v>432</v>
      </c>
      <c r="I93" s="253"/>
    </row>
    <row r="94" spans="1:22" x14ac:dyDescent="0.2">
      <c r="A94" s="344" t="s">
        <v>364</v>
      </c>
      <c r="B94" s="480" t="s">
        <v>1</v>
      </c>
      <c r="C94" s="483">
        <v>415.30617370344936</v>
      </c>
      <c r="D94" s="483">
        <f t="shared" ref="D94:D96" si="31">C94-G94</f>
        <v>158.21187569655211</v>
      </c>
      <c r="E94" s="483">
        <f t="shared" ref="E94:E96" si="32">G94-H94</f>
        <v>70.922564967419902</v>
      </c>
      <c r="F94" s="483"/>
      <c r="G94" s="483">
        <v>257.09429800689725</v>
      </c>
      <c r="H94" s="483">
        <v>186.17173303947735</v>
      </c>
      <c r="I94" s="110">
        <f t="shared" ref="I94:I97" si="33">$H$50</f>
        <v>257.09429800689725</v>
      </c>
    </row>
    <row r="95" spans="1:22" x14ac:dyDescent="0.2">
      <c r="A95" s="344" t="s">
        <v>365</v>
      </c>
      <c r="B95" s="476" t="s">
        <v>39</v>
      </c>
      <c r="C95" s="482">
        <v>479.33795832162451</v>
      </c>
      <c r="D95" s="482">
        <f t="shared" si="31"/>
        <v>186.4092060139651</v>
      </c>
      <c r="E95" s="482">
        <f t="shared" si="32"/>
        <v>82.020050646144711</v>
      </c>
      <c r="F95" s="482"/>
      <c r="G95" s="482">
        <v>292.92875230765941</v>
      </c>
      <c r="H95" s="482">
        <v>210.9087016615147</v>
      </c>
      <c r="I95" s="76">
        <f t="shared" si="33"/>
        <v>257.09429800689725</v>
      </c>
    </row>
    <row r="96" spans="1:22" x14ac:dyDescent="0.2">
      <c r="A96" s="344" t="s">
        <v>367</v>
      </c>
      <c r="B96" s="480" t="s">
        <v>40</v>
      </c>
      <c r="C96" s="483">
        <v>618.38228506442101</v>
      </c>
      <c r="D96" s="483">
        <f t="shared" si="31"/>
        <v>237.83934040939272</v>
      </c>
      <c r="E96" s="483">
        <f t="shared" si="32"/>
        <v>105.70637351528563</v>
      </c>
      <c r="F96" s="483"/>
      <c r="G96" s="483">
        <v>380.54294465502829</v>
      </c>
      <c r="H96" s="483">
        <v>274.83657113974266</v>
      </c>
      <c r="I96" s="110">
        <f t="shared" si="33"/>
        <v>257.09429800689725</v>
      </c>
    </row>
    <row r="97" spans="1:17" ht="15" thickBot="1" x14ac:dyDescent="0.25">
      <c r="A97" s="344" t="s">
        <v>366</v>
      </c>
      <c r="B97" s="478" t="s">
        <v>41</v>
      </c>
      <c r="C97" s="482">
        <v>667.38573829344648</v>
      </c>
      <c r="D97" s="482">
        <f>C97-G97</f>
        <v>278.07739095560265</v>
      </c>
      <c r="E97" s="482">
        <f>G97-H97</f>
        <v>114.50245509936587</v>
      </c>
      <c r="F97" s="482"/>
      <c r="G97" s="482">
        <v>389.30834733784383</v>
      </c>
      <c r="H97" s="482">
        <v>274.80589223847795</v>
      </c>
      <c r="I97" s="47">
        <f t="shared" si="33"/>
        <v>257.09429800689725</v>
      </c>
    </row>
    <row r="98" spans="1:17" x14ac:dyDescent="0.2">
      <c r="A98" s="344" t="s">
        <v>368</v>
      </c>
      <c r="B98" s="480" t="s">
        <v>104</v>
      </c>
      <c r="C98" s="483">
        <v>610.60290668939683</v>
      </c>
      <c r="D98" s="483">
        <f t="shared" ref="D98:D106" si="34">C98-G98</f>
        <v>254.41787778724864</v>
      </c>
      <c r="E98" s="483">
        <f t="shared" ref="E98:E102" si="35">G98-H98</f>
        <v>104.76030261827896</v>
      </c>
      <c r="F98" s="483"/>
      <c r="G98" s="483">
        <v>356.18502890214819</v>
      </c>
      <c r="H98" s="483">
        <v>251.42472628386923</v>
      </c>
    </row>
    <row r="99" spans="1:17" x14ac:dyDescent="0.2">
      <c r="A99" s="344" t="s">
        <v>369</v>
      </c>
      <c r="B99" s="478" t="s">
        <v>176</v>
      </c>
      <c r="C99" s="482">
        <v>666.12090971492057</v>
      </c>
      <c r="D99" s="482">
        <f t="shared" si="34"/>
        <v>302.78223168860023</v>
      </c>
      <c r="E99" s="482">
        <f t="shared" si="35"/>
        <v>113.54333688322512</v>
      </c>
      <c r="F99" s="482"/>
      <c r="G99" s="482">
        <v>363.33867802632034</v>
      </c>
      <c r="H99" s="482">
        <v>249.79534114309521</v>
      </c>
    </row>
    <row r="100" spans="1:17" x14ac:dyDescent="0.2">
      <c r="A100" s="344" t="s">
        <v>371</v>
      </c>
      <c r="B100" s="480" t="s">
        <v>207</v>
      </c>
      <c r="C100" s="483">
        <v>717.46041465630663</v>
      </c>
      <c r="D100" s="483">
        <f t="shared" si="34"/>
        <v>358.73020732815331</v>
      </c>
      <c r="E100" s="483">
        <f t="shared" si="35"/>
        <v>119.57673577605107</v>
      </c>
      <c r="F100" s="483"/>
      <c r="G100" s="483">
        <v>358.73020732815331</v>
      </c>
      <c r="H100" s="483">
        <v>239.15347155210225</v>
      </c>
    </row>
    <row r="101" spans="1:17" x14ac:dyDescent="0.2">
      <c r="A101" s="344" t="s">
        <v>370</v>
      </c>
      <c r="B101" s="478" t="s">
        <v>336</v>
      </c>
      <c r="C101" s="482">
        <v>662.22865970118596</v>
      </c>
      <c r="D101" s="482">
        <f t="shared" si="34"/>
        <v>361.21563256428328</v>
      </c>
      <c r="E101" s="482">
        <f t="shared" si="35"/>
        <v>106.23989193067158</v>
      </c>
      <c r="F101" s="482"/>
      <c r="G101" s="482">
        <v>301.01302713690268</v>
      </c>
      <c r="H101" s="482">
        <v>194.7731352062311</v>
      </c>
    </row>
    <row r="102" spans="1:17" x14ac:dyDescent="0.2">
      <c r="A102" s="344" t="s">
        <v>468</v>
      </c>
      <c r="B102" s="480" t="s">
        <v>467</v>
      </c>
      <c r="C102" s="483">
        <v>637.18977558117717</v>
      </c>
      <c r="D102" s="483">
        <f t="shared" si="34"/>
        <v>347.55805940791481</v>
      </c>
      <c r="E102" s="483">
        <f t="shared" si="35"/>
        <v>102.22295864938673</v>
      </c>
      <c r="F102" s="483"/>
      <c r="G102" s="483">
        <v>289.63171617326236</v>
      </c>
      <c r="H102" s="483">
        <v>187.40875752387564</v>
      </c>
    </row>
    <row r="103" spans="1:17" x14ac:dyDescent="0.2">
      <c r="A103" s="344" t="s">
        <v>566</v>
      </c>
      <c r="B103" s="478" t="s">
        <v>565</v>
      </c>
      <c r="C103" s="482">
        <v>515.97170830689242</v>
      </c>
      <c r="D103" s="482">
        <f t="shared" ref="D103:D105" si="36">C103-G103</f>
        <v>277.83091985755743</v>
      </c>
      <c r="E103" s="482">
        <f t="shared" ref="E103:E105" si="37">G103-H103</f>
        <v>83.349275957267224</v>
      </c>
      <c r="F103" s="482"/>
      <c r="G103" s="482">
        <v>238.14078844933496</v>
      </c>
      <c r="H103" s="482">
        <v>154.79151249206774</v>
      </c>
    </row>
    <row r="104" spans="1:17" ht="14.25" customHeight="1" x14ac:dyDescent="0.2">
      <c r="A104" s="342" t="s">
        <v>687</v>
      </c>
      <c r="B104" s="480" t="s">
        <v>599</v>
      </c>
      <c r="C104" s="483">
        <v>390.66334169227764</v>
      </c>
      <c r="D104" s="483">
        <f t="shared" ref="D104" si="38">C104-G104</f>
        <v>182.30955945639622</v>
      </c>
      <c r="E104" s="483">
        <f t="shared" ref="E104" si="39">G104-H104</f>
        <v>66.294385256871379</v>
      </c>
      <c r="F104" s="483"/>
      <c r="G104" s="483">
        <v>208.35378223588143</v>
      </c>
      <c r="H104" s="483">
        <v>142.05939697901005</v>
      </c>
    </row>
    <row r="105" spans="1:17" x14ac:dyDescent="0.2">
      <c r="A105" s="344" t="s">
        <v>680</v>
      </c>
      <c r="B105" s="478" t="s">
        <v>673</v>
      </c>
      <c r="C105" s="482">
        <v>380.14408569739851</v>
      </c>
      <c r="D105" s="482">
        <f t="shared" si="36"/>
        <v>177.40057332545265</v>
      </c>
      <c r="E105" s="482">
        <f t="shared" si="37"/>
        <v>64.509299391073654</v>
      </c>
      <c r="F105" s="482"/>
      <c r="G105" s="482">
        <v>202.74351237194585</v>
      </c>
      <c r="H105" s="482">
        <v>138.2342129808722</v>
      </c>
    </row>
    <row r="106" spans="1:17" ht="29.25" thickBot="1" x14ac:dyDescent="0.3">
      <c r="B106" s="477" t="s">
        <v>22</v>
      </c>
      <c r="C106" s="481">
        <v>415.30617370344936</v>
      </c>
      <c r="D106" s="481">
        <f t="shared" si="34"/>
        <v>158.21187569655211</v>
      </c>
      <c r="E106" s="481">
        <f>G106-H106</f>
        <v>70.922564967419902</v>
      </c>
      <c r="F106" s="481"/>
      <c r="G106" s="481">
        <v>257.09429800689725</v>
      </c>
      <c r="H106" s="481">
        <v>186.17173303947735</v>
      </c>
      <c r="J106" s="372"/>
      <c r="N106" s="372"/>
      <c r="O106" s="372"/>
    </row>
    <row r="108" spans="1:17" x14ac:dyDescent="0.2">
      <c r="B108" s="213" t="s">
        <v>228</v>
      </c>
      <c r="C108" s="218"/>
      <c r="D108" s="218"/>
      <c r="E108" s="218"/>
      <c r="F108" s="218"/>
      <c r="G108" s="218"/>
      <c r="H108" s="218"/>
      <c r="I108" s="218"/>
      <c r="J108" s="218"/>
    </row>
    <row r="109" spans="1:17" ht="24.75" customHeight="1" x14ac:dyDescent="0.2">
      <c r="B109" s="687" t="s">
        <v>349</v>
      </c>
      <c r="C109" s="687"/>
      <c r="D109" s="687"/>
      <c r="E109" s="687"/>
      <c r="F109" s="687"/>
      <c r="G109" s="687"/>
      <c r="H109" s="687"/>
      <c r="I109" s="687"/>
      <c r="J109" s="687"/>
    </row>
    <row r="110" spans="1:17" s="10" customFormat="1" ht="12.75" customHeight="1" x14ac:dyDescent="0.2">
      <c r="B110" s="678"/>
      <c r="C110" s="678"/>
      <c r="D110" s="678"/>
      <c r="E110" s="678"/>
      <c r="F110" s="678"/>
      <c r="G110" s="678"/>
      <c r="H110" s="678"/>
      <c r="I110" s="678"/>
      <c r="J110" s="678"/>
      <c r="K110" s="678"/>
      <c r="L110" s="199"/>
      <c r="M110" s="199"/>
      <c r="N110" s="199"/>
      <c r="O110" s="199"/>
      <c r="P110" s="199"/>
      <c r="Q110" s="102"/>
    </row>
    <row r="112" spans="1:17" ht="15" x14ac:dyDescent="0.2">
      <c r="B112" s="29" t="s">
        <v>21</v>
      </c>
    </row>
  </sheetData>
  <mergeCells count="16">
    <mergeCell ref="B53:J53"/>
    <mergeCell ref="M4:V4"/>
    <mergeCell ref="B27:J27"/>
    <mergeCell ref="B34:J34"/>
    <mergeCell ref="M34:V34"/>
    <mergeCell ref="H37:I37"/>
    <mergeCell ref="B28:K28"/>
    <mergeCell ref="B54:K54"/>
    <mergeCell ref="B84:K84"/>
    <mergeCell ref="B110:K110"/>
    <mergeCell ref="B90:J90"/>
    <mergeCell ref="M90:V90"/>
    <mergeCell ref="B109:J109"/>
    <mergeCell ref="B60:J60"/>
    <mergeCell ref="M60:V60"/>
    <mergeCell ref="B83:J83"/>
  </mergeCells>
  <hyperlinks>
    <hyperlink ref="B30" location="Contents!A1" tooltip="Contents Page" display="Return to Contents Page"/>
    <hyperlink ref="B56" location="Contents!A1" tooltip="Contents Page" display="Return to Contents Page"/>
    <hyperlink ref="B86" location="Contents!A1" tooltip="Contents Page" display="Return to Contents Page"/>
    <hyperlink ref="B112" location="Contents!A1" tooltip="Contents Page" display="Return to Contents Page"/>
  </hyperlinks>
  <pageMargins left="0.70866141732283472" right="0.70866141732283472" top="0.74803149606299213" bottom="0.74803149606299213" header="0.31496062992125984" footer="0.31496062992125984"/>
  <pageSetup scale="57" orientation="landscape" r:id="rId1"/>
  <ignoredErrors>
    <ignoredError sqref="C24 C38 F38:F49 C39:C49"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X88"/>
  <sheetViews>
    <sheetView showGridLines="0" zoomScaleNormal="100" workbookViewId="0">
      <selection activeCell="X74" sqref="X74"/>
    </sheetView>
  </sheetViews>
  <sheetFormatPr defaultRowHeight="14.25" x14ac:dyDescent="0.2"/>
  <cols>
    <col min="1" max="1" width="8.7109375" style="1" customWidth="1"/>
    <col min="2" max="2" width="11.140625" style="1" customWidth="1"/>
    <col min="3" max="3" width="15.7109375" style="1" customWidth="1"/>
    <col min="4" max="4" width="13.28515625" style="1" hidden="1" customWidth="1"/>
    <col min="5" max="5" width="12.5703125" style="1" hidden="1" customWidth="1"/>
    <col min="6" max="6" width="11.85546875" style="1" hidden="1" customWidth="1"/>
    <col min="7" max="7" width="19" style="1" customWidth="1"/>
    <col min="8" max="8" width="12" style="1" customWidth="1"/>
    <col min="9" max="9" width="5" style="1" hidden="1" customWidth="1"/>
    <col min="10" max="11" width="13.7109375" style="1" customWidth="1"/>
    <col min="12" max="12" width="6.85546875" style="1" customWidth="1"/>
    <col min="13" max="16384" width="9.140625" style="1"/>
  </cols>
  <sheetData>
    <row r="1" spans="2:24" s="10" customFormat="1" x14ac:dyDescent="0.2">
      <c r="B1" s="163" t="s">
        <v>487</v>
      </c>
      <c r="C1" s="13"/>
      <c r="D1" s="13"/>
      <c r="E1" s="13"/>
      <c r="F1" s="13"/>
      <c r="G1" s="13"/>
      <c r="H1" s="13"/>
      <c r="I1" s="13"/>
      <c r="J1" s="13"/>
      <c r="K1" s="13"/>
      <c r="L1" s="13"/>
      <c r="M1" s="13"/>
    </row>
    <row r="2" spans="2:24" s="10" customFormat="1" x14ac:dyDescent="0.2"/>
    <row r="3" spans="2:24" s="10" customFormat="1" ht="15" customHeight="1" x14ac:dyDescent="0.2">
      <c r="B3" s="39" t="s">
        <v>14</v>
      </c>
    </row>
    <row r="4" spans="2:24" s="2" customFormat="1" ht="15" customHeight="1" x14ac:dyDescent="0.25">
      <c r="B4" s="42" t="s">
        <v>518</v>
      </c>
      <c r="G4" s="468"/>
      <c r="H4" s="468"/>
      <c r="N4" s="692" t="s">
        <v>710</v>
      </c>
      <c r="O4" s="692"/>
      <c r="P4" s="692"/>
      <c r="Q4" s="692"/>
      <c r="R4" s="692"/>
      <c r="S4" s="692"/>
      <c r="T4" s="692"/>
      <c r="U4" s="692"/>
      <c r="V4" s="692"/>
      <c r="W4" s="692"/>
    </row>
    <row r="5" spans="2:24" ht="15" customHeight="1" x14ac:dyDescent="0.2">
      <c r="B5" s="13" t="s">
        <v>675</v>
      </c>
      <c r="C5" s="2"/>
      <c r="D5" s="2"/>
      <c r="E5" s="2"/>
      <c r="F5" s="2"/>
      <c r="G5" s="468"/>
      <c r="H5" s="468"/>
      <c r="M5" s="469"/>
      <c r="N5" s="469"/>
      <c r="O5" s="469"/>
      <c r="P5" s="469"/>
      <c r="Q5" s="469"/>
      <c r="R5" s="469"/>
      <c r="S5" s="469"/>
      <c r="T5" s="469"/>
      <c r="U5" s="469"/>
    </row>
    <row r="6" spans="2:24" s="469" customFormat="1" ht="9" customHeight="1" thickBot="1" x14ac:dyDescent="0.25">
      <c r="C6" s="1"/>
      <c r="D6" s="1"/>
      <c r="E6" s="1"/>
      <c r="F6" s="1"/>
      <c r="G6" s="1"/>
      <c r="H6" s="1"/>
      <c r="M6" s="1"/>
      <c r="N6" s="1"/>
      <c r="O6" s="1"/>
      <c r="P6" s="1"/>
      <c r="Q6" s="1"/>
      <c r="R6" s="1"/>
      <c r="S6" s="1"/>
      <c r="T6" s="1"/>
      <c r="U6" s="1"/>
    </row>
    <row r="7" spans="2:24" ht="45" customHeight="1" x14ac:dyDescent="0.2">
      <c r="B7" s="462" t="s">
        <v>0</v>
      </c>
      <c r="C7" s="462" t="s">
        <v>196</v>
      </c>
      <c r="D7" s="462" t="s">
        <v>519</v>
      </c>
      <c r="E7" s="462" t="s">
        <v>520</v>
      </c>
      <c r="F7" s="462" t="s">
        <v>413</v>
      </c>
      <c r="G7" s="462" t="s">
        <v>573</v>
      </c>
      <c r="H7" s="686" t="s">
        <v>2</v>
      </c>
      <c r="I7" s="686"/>
      <c r="J7" s="165" t="s">
        <v>26</v>
      </c>
      <c r="K7" s="462" t="s">
        <v>235</v>
      </c>
    </row>
    <row r="8" spans="2:24" ht="15" customHeight="1" x14ac:dyDescent="0.2">
      <c r="B8" s="455">
        <v>2004</v>
      </c>
      <c r="C8" s="455">
        <v>877</v>
      </c>
      <c r="D8" s="110">
        <v>4817</v>
      </c>
      <c r="E8" s="110">
        <f>D8*1.609</f>
        <v>7750.5529999999999</v>
      </c>
      <c r="F8" s="455">
        <v>1714042</v>
      </c>
      <c r="G8" s="183">
        <f>E8*F8/100000000</f>
        <v>132.84773365225999</v>
      </c>
      <c r="H8" s="183">
        <f>C8/G8</f>
        <v>6.6015428030983241</v>
      </c>
      <c r="I8" s="110">
        <f t="shared" ref="I8:I21" si="0">$H$24</f>
        <v>5.8033846913481408</v>
      </c>
      <c r="J8" s="96"/>
      <c r="K8" s="96"/>
    </row>
    <row r="9" spans="2:24" ht="15" customHeight="1" x14ac:dyDescent="0.2">
      <c r="B9" s="454">
        <v>2005</v>
      </c>
      <c r="C9" s="454">
        <v>764</v>
      </c>
      <c r="D9" s="76">
        <v>4871</v>
      </c>
      <c r="E9" s="76">
        <f t="shared" ref="E9:E23" si="1">D9*1.609</f>
        <v>7837.4390000000003</v>
      </c>
      <c r="F9" s="454">
        <v>1727733</v>
      </c>
      <c r="G9" s="182">
        <f t="shared" ref="G9:G20" si="2">E9*F9/100000000</f>
        <v>135.41001995787002</v>
      </c>
      <c r="H9" s="182">
        <f t="shared" ref="H9:H20" si="3">C9/G9</f>
        <v>5.6421230883630509</v>
      </c>
      <c r="I9" s="76">
        <f t="shared" si="0"/>
        <v>5.8033846913481408</v>
      </c>
      <c r="J9" s="80"/>
      <c r="K9" s="80">
        <f t="shared" ref="K9:K12" si="4">(H9-H8)/H8</f>
        <v>-0.14533265076839091</v>
      </c>
    </row>
    <row r="10" spans="2:24" ht="15" customHeight="1" x14ac:dyDescent="0.2">
      <c r="B10" s="455">
        <v>2006</v>
      </c>
      <c r="C10" s="455">
        <v>882</v>
      </c>
      <c r="D10" s="110">
        <v>4944</v>
      </c>
      <c r="E10" s="110">
        <f t="shared" si="1"/>
        <v>7954.8959999999997</v>
      </c>
      <c r="F10" s="455">
        <v>1743113</v>
      </c>
      <c r="G10" s="183">
        <f t="shared" si="2"/>
        <v>138.66282631247998</v>
      </c>
      <c r="H10" s="183">
        <f t="shared" si="3"/>
        <v>6.3607530832552914</v>
      </c>
      <c r="I10" s="110">
        <f t="shared" si="0"/>
        <v>5.8033846913481408</v>
      </c>
      <c r="J10" s="96"/>
      <c r="K10" s="96">
        <f t="shared" si="4"/>
        <v>0.12736871983073603</v>
      </c>
    </row>
    <row r="11" spans="2:24" ht="15" customHeight="1" x14ac:dyDescent="0.2">
      <c r="B11" s="454">
        <v>2007</v>
      </c>
      <c r="C11" s="454">
        <v>799</v>
      </c>
      <c r="D11" s="76">
        <v>4864</v>
      </c>
      <c r="E11" s="76">
        <f t="shared" si="1"/>
        <v>7826.1759999999995</v>
      </c>
      <c r="F11" s="454">
        <v>1761683</v>
      </c>
      <c r="G11" s="182">
        <f t="shared" si="2"/>
        <v>137.87241214207998</v>
      </c>
      <c r="H11" s="182">
        <f t="shared" si="3"/>
        <v>5.7952130349080733</v>
      </c>
      <c r="I11" s="76">
        <f t="shared" si="0"/>
        <v>5.8033846913481408</v>
      </c>
      <c r="J11" s="80"/>
      <c r="K11" s="80">
        <f t="shared" si="4"/>
        <v>-8.8910863374968077E-2</v>
      </c>
    </row>
    <row r="12" spans="2:24" ht="15" customHeight="1" x14ac:dyDescent="0.2">
      <c r="B12" s="455">
        <v>2008</v>
      </c>
      <c r="C12" s="455">
        <v>681</v>
      </c>
      <c r="D12" s="110">
        <v>4916</v>
      </c>
      <c r="E12" s="110">
        <f t="shared" si="1"/>
        <v>7909.8440000000001</v>
      </c>
      <c r="F12" s="455">
        <v>1779152</v>
      </c>
      <c r="G12" s="183">
        <f t="shared" si="2"/>
        <v>140.72814772288001</v>
      </c>
      <c r="H12" s="183">
        <f t="shared" si="3"/>
        <v>4.8391171987924979</v>
      </c>
      <c r="I12" s="110">
        <f t="shared" si="0"/>
        <v>5.8033846913481408</v>
      </c>
      <c r="J12" s="96"/>
      <c r="K12" s="96">
        <f t="shared" si="4"/>
        <v>-0.16498027429818918</v>
      </c>
      <c r="X12" s="470"/>
    </row>
    <row r="13" spans="2:24" ht="15" customHeight="1" x14ac:dyDescent="0.2">
      <c r="B13" s="454">
        <v>2009</v>
      </c>
      <c r="C13" s="454">
        <v>709</v>
      </c>
      <c r="D13" s="76">
        <v>4839</v>
      </c>
      <c r="E13" s="76">
        <f t="shared" si="1"/>
        <v>7785.951</v>
      </c>
      <c r="F13" s="454">
        <v>1793333</v>
      </c>
      <c r="G13" s="182">
        <f t="shared" si="2"/>
        <v>139.62802864683002</v>
      </c>
      <c r="H13" s="182">
        <f t="shared" si="3"/>
        <v>5.0777770542998812</v>
      </c>
      <c r="I13" s="76">
        <f t="shared" si="0"/>
        <v>5.8033846913481408</v>
      </c>
      <c r="J13" s="80">
        <f t="shared" ref="J13:J23" si="5">(H13-$H$24)/$H$24</f>
        <v>-0.12503180051634646</v>
      </c>
      <c r="K13" s="80">
        <f>(H13-H12)/H12</f>
        <v>4.9318883115072307E-2</v>
      </c>
      <c r="X13" s="470"/>
    </row>
    <row r="14" spans="2:24" ht="15" customHeight="1" x14ac:dyDescent="0.2">
      <c r="B14" s="455">
        <v>2010</v>
      </c>
      <c r="C14" s="455">
        <v>565</v>
      </c>
      <c r="D14" s="440">
        <v>4859</v>
      </c>
      <c r="E14" s="110">
        <f t="shared" si="1"/>
        <v>7818.1310000000003</v>
      </c>
      <c r="F14" s="455">
        <v>1804833</v>
      </c>
      <c r="G14" s="183">
        <f t="shared" si="2"/>
        <v>141.10420827123002</v>
      </c>
      <c r="H14" s="183">
        <f t="shared" si="3"/>
        <v>4.0041328810970613</v>
      </c>
      <c r="I14" s="110">
        <f t="shared" si="0"/>
        <v>5.8033846913481408</v>
      </c>
      <c r="J14" s="96">
        <f t="shared" si="5"/>
        <v>-0.31003490306845555</v>
      </c>
      <c r="K14" s="96">
        <f t="shared" ref="K14:K20" si="6">(H14-H13)/H13</f>
        <v>-0.21143980165368897</v>
      </c>
      <c r="X14" s="470"/>
    </row>
    <row r="15" spans="2:24" ht="15" customHeight="1" x14ac:dyDescent="0.2">
      <c r="B15" s="454">
        <v>2011</v>
      </c>
      <c r="C15" s="454">
        <v>475</v>
      </c>
      <c r="D15" s="441">
        <v>4762</v>
      </c>
      <c r="E15" s="76">
        <f t="shared" si="1"/>
        <v>7662.058</v>
      </c>
      <c r="F15" s="454">
        <v>1814318</v>
      </c>
      <c r="G15" s="182">
        <f t="shared" si="2"/>
        <v>139.01409746444</v>
      </c>
      <c r="H15" s="182">
        <f t="shared" si="3"/>
        <v>3.4169196409846538</v>
      </c>
      <c r="I15" s="76">
        <f t="shared" si="0"/>
        <v>5.8033846913481408</v>
      </c>
      <c r="J15" s="80">
        <f t="shared" si="5"/>
        <v>-0.41121951710719784</v>
      </c>
      <c r="K15" s="80">
        <f>(H15-H14)/H14</f>
        <v>-0.14665178642910609</v>
      </c>
      <c r="X15" s="470"/>
    </row>
    <row r="16" spans="2:24" ht="15" customHeight="1" x14ac:dyDescent="0.2">
      <c r="B16" s="455">
        <v>2012</v>
      </c>
      <c r="C16" s="455">
        <v>467</v>
      </c>
      <c r="D16" s="440">
        <v>4791</v>
      </c>
      <c r="E16" s="110">
        <f t="shared" si="1"/>
        <v>7708.7190000000001</v>
      </c>
      <c r="F16" s="455">
        <v>1823634</v>
      </c>
      <c r="G16" s="183">
        <f t="shared" si="2"/>
        <v>140.57882064846001</v>
      </c>
      <c r="H16" s="183">
        <f t="shared" si="3"/>
        <v>3.3219797822021051</v>
      </c>
      <c r="I16" s="110">
        <f t="shared" si="0"/>
        <v>5.8033846913481408</v>
      </c>
      <c r="J16" s="96">
        <f t="shared" si="5"/>
        <v>-0.42757891146616356</v>
      </c>
      <c r="K16" s="96">
        <f t="shared" si="6"/>
        <v>-2.7785218488541895E-2</v>
      </c>
      <c r="X16" s="470"/>
    </row>
    <row r="17" spans="1:24" ht="15" customHeight="1" x14ac:dyDescent="0.2">
      <c r="B17" s="454">
        <v>2013</v>
      </c>
      <c r="C17" s="454">
        <v>427</v>
      </c>
      <c r="D17" s="441">
        <v>4828</v>
      </c>
      <c r="E17" s="76">
        <f t="shared" si="1"/>
        <v>7768.2519999999995</v>
      </c>
      <c r="F17" s="454">
        <v>1829725</v>
      </c>
      <c r="G17" s="182">
        <f t="shared" si="2"/>
        <v>142.137648907</v>
      </c>
      <c r="H17" s="182">
        <f t="shared" si="3"/>
        <v>3.0041301744014643</v>
      </c>
      <c r="I17" s="76">
        <f t="shared" si="0"/>
        <v>5.8033846913481408</v>
      </c>
      <c r="J17" s="80">
        <f t="shared" si="5"/>
        <v>-0.48234860617113468</v>
      </c>
      <c r="K17" s="80">
        <f t="shared" si="6"/>
        <v>-9.5680777319463881E-2</v>
      </c>
      <c r="L17" s="471"/>
      <c r="X17" s="470"/>
    </row>
    <row r="18" spans="1:24" ht="15" customHeight="1" x14ac:dyDescent="0.2">
      <c r="B18" s="455">
        <v>2014</v>
      </c>
      <c r="C18" s="455">
        <v>448</v>
      </c>
      <c r="D18" s="440">
        <v>4855</v>
      </c>
      <c r="E18" s="110">
        <f t="shared" si="1"/>
        <v>7811.6949999999997</v>
      </c>
      <c r="F18" s="455">
        <v>1840498</v>
      </c>
      <c r="G18" s="183">
        <f t="shared" si="2"/>
        <v>143.7740902411</v>
      </c>
      <c r="H18" s="183">
        <f t="shared" si="3"/>
        <v>3.1159995465715173</v>
      </c>
      <c r="I18" s="110">
        <f t="shared" si="0"/>
        <v>5.8033846913481408</v>
      </c>
      <c r="J18" s="96">
        <f t="shared" si="5"/>
        <v>-0.46307203256455798</v>
      </c>
      <c r="K18" s="96">
        <f t="shared" si="6"/>
        <v>3.7238523524481287E-2</v>
      </c>
      <c r="L18" s="78"/>
      <c r="X18" s="470"/>
    </row>
    <row r="19" spans="1:24" ht="15" customHeight="1" x14ac:dyDescent="0.2">
      <c r="B19" s="454">
        <v>2015</v>
      </c>
      <c r="C19" s="454">
        <v>458</v>
      </c>
      <c r="D19" s="441">
        <v>4747</v>
      </c>
      <c r="E19" s="76">
        <f t="shared" si="1"/>
        <v>7637.9229999999998</v>
      </c>
      <c r="F19" s="454">
        <v>1851621</v>
      </c>
      <c r="G19" s="182">
        <f t="shared" si="2"/>
        <v>141.42538623182998</v>
      </c>
      <c r="H19" s="182">
        <f t="shared" si="3"/>
        <v>3.2384567735896344</v>
      </c>
      <c r="I19" s="76">
        <f t="shared" si="0"/>
        <v>5.8033846913481408</v>
      </c>
      <c r="J19" s="80">
        <f t="shared" si="5"/>
        <v>-0.44197103141936767</v>
      </c>
      <c r="K19" s="80">
        <f t="shared" si="6"/>
        <v>3.9299500910664337E-2</v>
      </c>
      <c r="L19" s="78"/>
    </row>
    <row r="20" spans="1:24" ht="15" customHeight="1" x14ac:dyDescent="0.2">
      <c r="B20" s="455">
        <v>2016</v>
      </c>
      <c r="C20" s="455">
        <v>547</v>
      </c>
      <c r="D20" s="440">
        <v>4653</v>
      </c>
      <c r="E20" s="110">
        <f t="shared" si="1"/>
        <v>7486.6769999999997</v>
      </c>
      <c r="F20" s="455">
        <v>1862137</v>
      </c>
      <c r="G20" s="183">
        <f t="shared" si="2"/>
        <v>139.41218248748999</v>
      </c>
      <c r="H20" s="183">
        <f t="shared" si="3"/>
        <v>3.923616933900913</v>
      </c>
      <c r="I20" s="110">
        <f t="shared" si="0"/>
        <v>5.8033846913481408</v>
      </c>
      <c r="J20" s="96">
        <f t="shared" si="5"/>
        <v>-0.32390886653604778</v>
      </c>
      <c r="K20" s="96">
        <f t="shared" si="6"/>
        <v>0.21156995699276229</v>
      </c>
      <c r="L20" s="78"/>
      <c r="X20" s="470"/>
    </row>
    <row r="21" spans="1:24" ht="15" customHeight="1" x14ac:dyDescent="0.2">
      <c r="B21" s="478">
        <v>2017</v>
      </c>
      <c r="C21" s="478">
        <v>485</v>
      </c>
      <c r="D21" s="441">
        <v>4614</v>
      </c>
      <c r="E21" s="76">
        <f t="shared" si="1"/>
        <v>7423.9260000000004</v>
      </c>
      <c r="F21" s="478">
        <v>1870834</v>
      </c>
      <c r="G21" s="482">
        <f t="shared" ref="G21:G22" si="7">E21*F21/100000000</f>
        <v>138.88933174284</v>
      </c>
      <c r="H21" s="482">
        <f t="shared" ref="H21:H22" si="8">C21/G21</f>
        <v>3.4919888656243221</v>
      </c>
      <c r="I21" s="76">
        <f t="shared" si="0"/>
        <v>5.8033846913481408</v>
      </c>
      <c r="J21" s="80">
        <f t="shared" si="5"/>
        <v>-0.39828409603273701</v>
      </c>
      <c r="K21" s="80">
        <f t="shared" ref="K21:K22" si="9">(H21-H20)/H20</f>
        <v>-0.11000769839359942</v>
      </c>
      <c r="L21" s="78"/>
      <c r="X21" s="470"/>
    </row>
    <row r="22" spans="1:24" ht="15" customHeight="1" x14ac:dyDescent="0.2">
      <c r="B22" s="611">
        <v>2018</v>
      </c>
      <c r="C22" s="611">
        <v>446</v>
      </c>
      <c r="D22" s="612">
        <v>4827</v>
      </c>
      <c r="E22" s="613">
        <f t="shared" si="1"/>
        <v>7766.643</v>
      </c>
      <c r="F22" s="611">
        <v>1881641</v>
      </c>
      <c r="G22" s="614">
        <f t="shared" si="7"/>
        <v>146.14033901163</v>
      </c>
      <c r="H22" s="614">
        <f t="shared" si="8"/>
        <v>3.0518609920872488</v>
      </c>
      <c r="I22" s="613">
        <f>$H$24</f>
        <v>5.8033846913481408</v>
      </c>
      <c r="J22" s="615">
        <f t="shared" si="5"/>
        <v>-0.47412395448520683</v>
      </c>
      <c r="K22" s="615">
        <f t="shared" si="9"/>
        <v>-0.12603931182878619</v>
      </c>
      <c r="L22" s="78"/>
      <c r="X22" s="470"/>
    </row>
    <row r="23" spans="1:24" ht="15" customHeight="1" x14ac:dyDescent="0.2">
      <c r="B23" s="478">
        <v>2019</v>
      </c>
      <c r="C23" s="478">
        <v>479</v>
      </c>
      <c r="D23" s="441">
        <v>4827</v>
      </c>
      <c r="E23" s="76">
        <f t="shared" si="1"/>
        <v>7766.643</v>
      </c>
      <c r="F23" s="478">
        <v>1893667</v>
      </c>
      <c r="G23" s="482">
        <f t="shared" ref="G23" si="10">E23*F23/100000000</f>
        <v>147.07435549881001</v>
      </c>
      <c r="H23" s="482">
        <f t="shared" ref="H23" si="11">C23/G23</f>
        <v>3.2568560193614151</v>
      </c>
      <c r="I23" s="76">
        <f>$H$24</f>
        <v>5.8033846913481408</v>
      </c>
      <c r="J23" s="98">
        <f t="shared" si="5"/>
        <v>-0.43880059782753444</v>
      </c>
      <c r="K23" s="98">
        <f t="shared" ref="K23" si="12">(H23-H21)/H21</f>
        <v>-6.7334935852055841E-2</v>
      </c>
      <c r="L23" s="78"/>
      <c r="X23" s="470"/>
    </row>
    <row r="24" spans="1:24" ht="30" customHeight="1" thickBot="1" x14ac:dyDescent="0.25">
      <c r="B24" s="43" t="s">
        <v>22</v>
      </c>
      <c r="C24" s="47">
        <f>C39</f>
        <v>800.6</v>
      </c>
      <c r="D24" s="47">
        <f t="shared" ref="D24:I24" si="13">D39</f>
        <v>4913</v>
      </c>
      <c r="E24" s="47">
        <f t="shared" si="13"/>
        <v>7905.0169999999998</v>
      </c>
      <c r="F24" s="47">
        <f t="shared" si="13"/>
        <v>1745144.6</v>
      </c>
      <c r="G24" s="181">
        <f t="shared" si="13"/>
        <v>137.953977304582</v>
      </c>
      <c r="H24" s="181">
        <f t="shared" si="13"/>
        <v>5.8033846913481408</v>
      </c>
      <c r="I24" s="47">
        <f t="shared" si="13"/>
        <v>5.8033846913481408</v>
      </c>
      <c r="J24" s="86"/>
      <c r="K24" s="81"/>
    </row>
    <row r="25" spans="1:24" ht="7.5" customHeight="1" x14ac:dyDescent="0.2">
      <c r="C25" s="3"/>
      <c r="D25" s="144"/>
      <c r="F25" s="144"/>
      <c r="G25" s="472"/>
    </row>
    <row r="26" spans="1:24" ht="12" customHeight="1" x14ac:dyDescent="0.2">
      <c r="B26" s="220" t="s">
        <v>228</v>
      </c>
      <c r="C26" s="218"/>
      <c r="D26" s="218"/>
      <c r="E26" s="218"/>
      <c r="F26" s="218"/>
      <c r="G26" s="218"/>
      <c r="H26" s="218"/>
      <c r="I26" s="221"/>
      <c r="J26" s="221"/>
      <c r="K26" s="218"/>
    </row>
    <row r="27" spans="1:24" ht="26.25" customHeight="1" x14ac:dyDescent="0.2">
      <c r="B27" s="688" t="s">
        <v>502</v>
      </c>
      <c r="C27" s="688"/>
      <c r="D27" s="688"/>
      <c r="E27" s="688"/>
      <c r="F27" s="688"/>
      <c r="G27" s="688"/>
      <c r="H27" s="688"/>
      <c r="I27" s="688"/>
      <c r="J27" s="688"/>
      <c r="K27" s="688"/>
      <c r="L27" s="303"/>
      <c r="M27" s="303"/>
      <c r="O27" s="687"/>
      <c r="P27" s="687"/>
      <c r="Q27" s="687"/>
      <c r="R27" s="687"/>
      <c r="S27" s="687"/>
      <c r="T27" s="687"/>
      <c r="U27" s="687"/>
      <c r="V27" s="687"/>
      <c r="W27" s="687"/>
    </row>
    <row r="28" spans="1:24" s="10" customFormat="1" ht="25.5" customHeight="1" x14ac:dyDescent="0.2">
      <c r="B28" s="691" t="s">
        <v>521</v>
      </c>
      <c r="C28" s="691"/>
      <c r="D28" s="691"/>
      <c r="E28" s="691"/>
      <c r="F28" s="691"/>
      <c r="G28" s="691"/>
      <c r="H28" s="691"/>
      <c r="I28" s="691"/>
      <c r="J28" s="691"/>
      <c r="K28" s="691"/>
      <c r="L28" s="199"/>
      <c r="M28" s="199"/>
      <c r="N28" s="199"/>
      <c r="O28" s="199"/>
      <c r="P28" s="199"/>
      <c r="Q28" s="102"/>
    </row>
    <row r="29" spans="1:24" ht="23.25" customHeight="1" x14ac:dyDescent="0.2">
      <c r="L29" s="212"/>
    </row>
    <row r="30" spans="1:24" x14ac:dyDescent="0.2">
      <c r="B30" s="196"/>
      <c r="C30" s="196"/>
      <c r="G30" s="196"/>
      <c r="H30" s="196"/>
      <c r="I30" s="196"/>
      <c r="J30" s="196"/>
      <c r="K30" s="196"/>
      <c r="L30" s="196"/>
    </row>
    <row r="31" spans="1:24" ht="15" x14ac:dyDescent="0.2">
      <c r="A31" s="10"/>
      <c r="B31" s="29" t="s">
        <v>21</v>
      </c>
      <c r="L31" s="10"/>
      <c r="M31" s="10"/>
    </row>
    <row r="32" spans="1:24" x14ac:dyDescent="0.2">
      <c r="A32" s="10"/>
    </row>
    <row r="33" spans="1:23" x14ac:dyDescent="0.2">
      <c r="A33" s="10"/>
      <c r="B33" s="10"/>
      <c r="C33" s="10"/>
      <c r="D33" s="10"/>
      <c r="E33" s="10"/>
      <c r="F33" s="10"/>
      <c r="G33" s="10"/>
      <c r="H33" s="10"/>
      <c r="I33" s="10"/>
      <c r="J33" s="10"/>
      <c r="K33" s="10"/>
      <c r="L33" s="10"/>
      <c r="M33" s="10"/>
    </row>
    <row r="34" spans="1:23" ht="15" customHeight="1" x14ac:dyDescent="0.2">
      <c r="A34" s="10"/>
      <c r="B34" s="13" t="s">
        <v>113</v>
      </c>
      <c r="C34" s="10"/>
      <c r="D34" s="10"/>
      <c r="E34" s="10"/>
      <c r="F34" s="10"/>
      <c r="G34" s="10"/>
      <c r="H34" s="10"/>
      <c r="K34" s="10"/>
      <c r="L34" s="10"/>
      <c r="M34" s="10"/>
    </row>
    <row r="35" spans="1:23" ht="30" customHeight="1" x14ac:dyDescent="0.25">
      <c r="A35" s="10"/>
      <c r="B35" s="679" t="s">
        <v>509</v>
      </c>
      <c r="C35" s="679"/>
      <c r="D35" s="679"/>
      <c r="E35" s="679"/>
      <c r="F35" s="679"/>
      <c r="G35" s="679"/>
      <c r="H35" s="679"/>
      <c r="I35" s="679"/>
      <c r="J35" s="679"/>
      <c r="K35" s="10"/>
      <c r="L35" s="10"/>
      <c r="N35" s="676" t="s">
        <v>753</v>
      </c>
      <c r="O35" s="676"/>
      <c r="P35" s="676"/>
      <c r="Q35" s="676"/>
      <c r="R35" s="676"/>
      <c r="S35" s="676"/>
      <c r="T35" s="676"/>
      <c r="U35" s="676"/>
      <c r="V35" s="676"/>
      <c r="W35" s="676"/>
    </row>
    <row r="36" spans="1:23" ht="15" customHeight="1" x14ac:dyDescent="0.25">
      <c r="A36" s="10"/>
      <c r="B36" s="13" t="s">
        <v>675</v>
      </c>
      <c r="C36" s="2"/>
      <c r="D36" s="2"/>
      <c r="E36" s="2"/>
      <c r="F36" s="2"/>
      <c r="G36" s="2"/>
      <c r="H36" s="2"/>
      <c r="I36" s="463"/>
      <c r="J36" s="464"/>
      <c r="K36" s="10"/>
      <c r="L36" s="10"/>
      <c r="M36" s="103"/>
      <c r="N36" s="103"/>
      <c r="O36" s="103"/>
      <c r="P36" s="103"/>
      <c r="Q36" s="103"/>
      <c r="R36" s="103"/>
      <c r="S36" s="103"/>
      <c r="T36" s="103"/>
      <c r="U36" s="103"/>
    </row>
    <row r="37" spans="1:23" ht="9" customHeight="1" thickBot="1" x14ac:dyDescent="0.25">
      <c r="A37" s="10"/>
      <c r="B37" s="2"/>
      <c r="C37" s="2"/>
      <c r="G37" s="2"/>
      <c r="H37" s="2"/>
      <c r="I37" s="463"/>
      <c r="J37" s="464"/>
      <c r="K37" s="10"/>
      <c r="L37" s="10"/>
      <c r="M37" s="10"/>
    </row>
    <row r="38" spans="1:23" ht="45" customHeight="1" x14ac:dyDescent="0.2">
      <c r="A38" s="10"/>
      <c r="B38" s="462" t="s">
        <v>0</v>
      </c>
      <c r="C38" s="462" t="s">
        <v>196</v>
      </c>
      <c r="D38" s="462" t="s">
        <v>477</v>
      </c>
      <c r="E38" s="462" t="s">
        <v>478</v>
      </c>
      <c r="F38" s="462" t="s">
        <v>413</v>
      </c>
      <c r="G38" s="462" t="s">
        <v>574</v>
      </c>
      <c r="H38" s="686" t="s">
        <v>2</v>
      </c>
      <c r="I38" s="686"/>
      <c r="J38" s="165" t="s">
        <v>26</v>
      </c>
      <c r="K38" s="462" t="s">
        <v>241</v>
      </c>
      <c r="L38" s="10"/>
      <c r="M38" s="10"/>
    </row>
    <row r="39" spans="1:23" x14ac:dyDescent="0.2">
      <c r="A39" s="344" t="s">
        <v>364</v>
      </c>
      <c r="B39" s="455" t="s">
        <v>1</v>
      </c>
      <c r="C39" s="110">
        <f>AVERAGE(C8:C12)</f>
        <v>800.6</v>
      </c>
      <c r="D39" s="110">
        <v>4913</v>
      </c>
      <c r="E39" s="110">
        <f>D39*1.609</f>
        <v>7905.0169999999998</v>
      </c>
      <c r="F39" s="110">
        <f>AVERAGE(F8:F12)</f>
        <v>1745144.6</v>
      </c>
      <c r="G39" s="183">
        <f t="shared" ref="G39:G47" si="14">E39*F39/100000000</f>
        <v>137.953977304582</v>
      </c>
      <c r="H39" s="183">
        <f>C39/G39</f>
        <v>5.8033846913481408</v>
      </c>
      <c r="I39" s="110">
        <f t="shared" ref="I39:I50" si="15">$H$51</f>
        <v>5.8033846913481408</v>
      </c>
      <c r="J39" s="96"/>
      <c r="K39" s="96"/>
      <c r="L39" s="10"/>
      <c r="M39" s="10"/>
    </row>
    <row r="40" spans="1:23" x14ac:dyDescent="0.2">
      <c r="A40" s="344" t="s">
        <v>365</v>
      </c>
      <c r="B40" s="17" t="s">
        <v>39</v>
      </c>
      <c r="C40" s="116">
        <f t="shared" ref="C40:C49" si="16">AVERAGE(C9:C13)</f>
        <v>767</v>
      </c>
      <c r="D40" s="116">
        <v>4875</v>
      </c>
      <c r="E40" s="116">
        <f t="shared" ref="E40:E50" si="17">D40*1.609</f>
        <v>7843.875</v>
      </c>
      <c r="F40" s="116">
        <f t="shared" ref="F40:F50" si="18">AVERAGE(F9:F13)</f>
        <v>1761002.8</v>
      </c>
      <c r="G40" s="190">
        <f t="shared" si="14"/>
        <v>138.13085837849999</v>
      </c>
      <c r="H40" s="190">
        <f t="shared" ref="H40:H47" si="19">C40/G40</f>
        <v>5.5527056662335434</v>
      </c>
      <c r="I40" s="116">
        <f t="shared" si="15"/>
        <v>5.8033846913481408</v>
      </c>
      <c r="J40" s="80">
        <f t="shared" ref="J40:J46" si="20">(H40-$H$51)/$H$51</f>
        <v>-4.3195314191099059E-2</v>
      </c>
      <c r="K40" s="80">
        <f>(H40-H39)/H39</f>
        <v>-4.3195314191099059E-2</v>
      </c>
      <c r="L40" s="10"/>
      <c r="M40" s="10"/>
    </row>
    <row r="41" spans="1:23" ht="14.25" customHeight="1" x14ac:dyDescent="0.2">
      <c r="A41" s="344" t="s">
        <v>367</v>
      </c>
      <c r="B41" s="455" t="s">
        <v>40</v>
      </c>
      <c r="C41" s="110">
        <f t="shared" si="16"/>
        <v>727.2</v>
      </c>
      <c r="D41" s="110">
        <v>4864</v>
      </c>
      <c r="E41" s="110">
        <f t="shared" si="17"/>
        <v>7826.1759999999995</v>
      </c>
      <c r="F41" s="110">
        <f t="shared" si="18"/>
        <v>1776422.8</v>
      </c>
      <c r="G41" s="183">
        <f t="shared" si="14"/>
        <v>139.02597483212799</v>
      </c>
      <c r="H41" s="183">
        <f t="shared" si="19"/>
        <v>5.2306772232892769</v>
      </c>
      <c r="I41" s="110">
        <f t="shared" si="15"/>
        <v>5.8033846913481408</v>
      </c>
      <c r="J41" s="96">
        <f t="shared" si="20"/>
        <v>-9.8685077505317437E-2</v>
      </c>
      <c r="K41" s="96">
        <f t="shared" ref="K41:K45" si="21">(H41-H40)/H40</f>
        <v>-5.7994869942872687E-2</v>
      </c>
      <c r="L41" s="10"/>
      <c r="M41" s="10"/>
    </row>
    <row r="42" spans="1:23" x14ac:dyDescent="0.2">
      <c r="A42" s="344" t="s">
        <v>366</v>
      </c>
      <c r="B42" s="454" t="s">
        <v>41</v>
      </c>
      <c r="C42" s="116">
        <f t="shared" si="16"/>
        <v>645.79999999999995</v>
      </c>
      <c r="D42" s="116">
        <v>4806</v>
      </c>
      <c r="E42" s="116">
        <f t="shared" si="17"/>
        <v>7732.8540000000003</v>
      </c>
      <c r="F42" s="116">
        <f t="shared" si="18"/>
        <v>1790663.8</v>
      </c>
      <c r="G42" s="190">
        <f t="shared" si="14"/>
        <v>138.469417284852</v>
      </c>
      <c r="H42" s="190">
        <f t="shared" si="19"/>
        <v>4.6638457261035065</v>
      </c>
      <c r="I42" s="116">
        <f t="shared" si="15"/>
        <v>5.8033846913481408</v>
      </c>
      <c r="J42" s="80">
        <f t="shared" si="20"/>
        <v>-0.19635764745071838</v>
      </c>
      <c r="K42" s="80">
        <f t="shared" si="21"/>
        <v>-0.10836675118510222</v>
      </c>
      <c r="L42" s="10"/>
      <c r="M42" s="10"/>
    </row>
    <row r="43" spans="1:23" ht="14.25" customHeight="1" x14ac:dyDescent="0.2">
      <c r="A43" s="344" t="s">
        <v>368</v>
      </c>
      <c r="B43" s="455" t="s">
        <v>104</v>
      </c>
      <c r="C43" s="110">
        <f t="shared" si="16"/>
        <v>579.4</v>
      </c>
      <c r="D43" s="110">
        <v>4833</v>
      </c>
      <c r="E43" s="110">
        <f t="shared" si="17"/>
        <v>7776.2969999999996</v>
      </c>
      <c r="F43" s="110">
        <f t="shared" si="18"/>
        <v>1803054</v>
      </c>
      <c r="G43" s="183">
        <f t="shared" si="14"/>
        <v>140.21083411038001</v>
      </c>
      <c r="H43" s="183">
        <f t="shared" si="19"/>
        <v>4.132348285895449</v>
      </c>
      <c r="I43" s="110">
        <f t="shared" si="15"/>
        <v>5.8033846913481408</v>
      </c>
      <c r="J43" s="96">
        <f t="shared" si="20"/>
        <v>-0.28794169167243433</v>
      </c>
      <c r="K43" s="96">
        <f t="shared" si="21"/>
        <v>-0.1139611967079594</v>
      </c>
      <c r="L43" s="10"/>
      <c r="M43" s="10"/>
    </row>
    <row r="44" spans="1:23" x14ac:dyDescent="0.2">
      <c r="A44" s="344" t="s">
        <v>369</v>
      </c>
      <c r="B44" s="454" t="s">
        <v>176</v>
      </c>
      <c r="C44" s="116">
        <f t="shared" si="16"/>
        <v>528.6</v>
      </c>
      <c r="D44" s="116">
        <v>4811</v>
      </c>
      <c r="E44" s="116">
        <f t="shared" si="17"/>
        <v>7740.8990000000003</v>
      </c>
      <c r="F44" s="116">
        <f t="shared" si="18"/>
        <v>1813168.6</v>
      </c>
      <c r="G44" s="190">
        <f t="shared" si="14"/>
        <v>140.35555002571402</v>
      </c>
      <c r="H44" s="190">
        <f t="shared" si="19"/>
        <v>3.7661496100664147</v>
      </c>
      <c r="I44" s="116">
        <f t="shared" si="15"/>
        <v>5.8033846913481408</v>
      </c>
      <c r="J44" s="80">
        <f t="shared" si="20"/>
        <v>-0.35104257078096118</v>
      </c>
      <c r="K44" s="80">
        <f t="shared" si="21"/>
        <v>-8.8617572986029611E-2</v>
      </c>
      <c r="M44" s="10"/>
    </row>
    <row r="45" spans="1:23" ht="14.25" customHeight="1" x14ac:dyDescent="0.2">
      <c r="A45" s="344" t="s">
        <v>371</v>
      </c>
      <c r="B45" s="455" t="s">
        <v>207</v>
      </c>
      <c r="C45" s="110">
        <f t="shared" si="16"/>
        <v>476.4</v>
      </c>
      <c r="D45" s="110">
        <v>4811</v>
      </c>
      <c r="E45" s="110">
        <f t="shared" si="17"/>
        <v>7740.8990000000003</v>
      </c>
      <c r="F45" s="110">
        <f t="shared" si="18"/>
        <v>1822601.6</v>
      </c>
      <c r="G45" s="183">
        <f t="shared" si="14"/>
        <v>141.08574902838401</v>
      </c>
      <c r="H45" s="183">
        <f t="shared" si="19"/>
        <v>3.3766698853769883</v>
      </c>
      <c r="I45" s="110">
        <f t="shared" si="15"/>
        <v>5.8033846913481408</v>
      </c>
      <c r="J45" s="96">
        <f t="shared" si="20"/>
        <v>-0.41815508277246749</v>
      </c>
      <c r="K45" s="96">
        <f t="shared" si="21"/>
        <v>-0.10341589289188063</v>
      </c>
      <c r="L45" s="10"/>
      <c r="M45" s="10"/>
    </row>
    <row r="46" spans="1:23" ht="14.25" customHeight="1" x14ac:dyDescent="0.2">
      <c r="A46" s="344" t="s">
        <v>370</v>
      </c>
      <c r="B46" s="454" t="s">
        <v>336</v>
      </c>
      <c r="C46" s="116">
        <f t="shared" si="16"/>
        <v>455</v>
      </c>
      <c r="D46" s="116">
        <v>4765</v>
      </c>
      <c r="E46" s="116">
        <f t="shared" si="17"/>
        <v>7666.8850000000002</v>
      </c>
      <c r="F46" s="116">
        <f t="shared" si="18"/>
        <v>1831959.2</v>
      </c>
      <c r="G46" s="190">
        <f t="shared" si="14"/>
        <v>140.45420511092001</v>
      </c>
      <c r="H46" s="190">
        <f t="shared" si="19"/>
        <v>3.2394900504450952</v>
      </c>
      <c r="I46" s="116">
        <f t="shared" si="15"/>
        <v>5.8033846913481408</v>
      </c>
      <c r="J46" s="80">
        <f t="shared" si="20"/>
        <v>-0.44179298413999268</v>
      </c>
      <c r="K46" s="80">
        <f>(H46-H45)/H45</f>
        <v>-4.0625776160697354E-2</v>
      </c>
      <c r="L46" s="10"/>
      <c r="M46" s="10"/>
    </row>
    <row r="47" spans="1:23" ht="14.25" customHeight="1" x14ac:dyDescent="0.2">
      <c r="A47" s="342" t="s">
        <v>468</v>
      </c>
      <c r="B47" s="455" t="s">
        <v>467</v>
      </c>
      <c r="C47" s="110">
        <f t="shared" si="16"/>
        <v>469.4</v>
      </c>
      <c r="D47" s="110">
        <v>4749</v>
      </c>
      <c r="E47" s="110">
        <f t="shared" si="17"/>
        <v>7641.1409999999996</v>
      </c>
      <c r="F47" s="110">
        <f t="shared" si="18"/>
        <v>1841523</v>
      </c>
      <c r="G47" s="183">
        <f t="shared" si="14"/>
        <v>140.71336897743001</v>
      </c>
      <c r="H47" s="183">
        <f t="shared" si="19"/>
        <v>3.335859296178818</v>
      </c>
      <c r="I47" s="110">
        <f t="shared" si="15"/>
        <v>5.8033846913481408</v>
      </c>
      <c r="J47" s="96">
        <f t="shared" ref="J47" si="22">(H47-$H$51)/$H$51</f>
        <v>-0.42518728748896889</v>
      </c>
      <c r="K47" s="96">
        <f t="shared" ref="K47" si="23">(H47-H46)/H46</f>
        <v>2.9748276498173545E-2</v>
      </c>
      <c r="L47" s="10"/>
      <c r="M47" s="10"/>
    </row>
    <row r="48" spans="1:23" ht="14.25" customHeight="1" x14ac:dyDescent="0.2">
      <c r="A48" s="342" t="s">
        <v>566</v>
      </c>
      <c r="B48" s="478" t="s">
        <v>565</v>
      </c>
      <c r="C48" s="116">
        <f t="shared" si="16"/>
        <v>473</v>
      </c>
      <c r="D48" s="116">
        <v>4706</v>
      </c>
      <c r="E48" s="116">
        <f t="shared" si="17"/>
        <v>7571.9539999999997</v>
      </c>
      <c r="F48" s="116">
        <f t="shared" si="18"/>
        <v>1850963</v>
      </c>
      <c r="G48" s="190">
        <f t="shared" ref="G48:G49" si="24">E48*F48/100000000</f>
        <v>140.15406691702</v>
      </c>
      <c r="H48" s="190">
        <f t="shared" ref="H48:H49" si="25">C48/G48</f>
        <v>3.3748574722419269</v>
      </c>
      <c r="I48" s="116">
        <f t="shared" si="15"/>
        <v>5.8033846913481408</v>
      </c>
      <c r="J48" s="80">
        <f t="shared" ref="J48:J49" si="26">(H48-$H$51)/$H$51</f>
        <v>-0.41846738554601332</v>
      </c>
      <c r="K48" s="80">
        <f t="shared" ref="K48" si="27">(H48-H47)/H47</f>
        <v>1.1690593817245449E-2</v>
      </c>
      <c r="L48" s="10"/>
      <c r="M48" s="10"/>
    </row>
    <row r="49" spans="1:23" ht="14.25" customHeight="1" x14ac:dyDescent="0.2">
      <c r="A49" s="342" t="s">
        <v>600</v>
      </c>
      <c r="B49" s="480" t="s">
        <v>599</v>
      </c>
      <c r="C49" s="110">
        <f t="shared" si="16"/>
        <v>476.8</v>
      </c>
      <c r="D49" s="110">
        <v>4761</v>
      </c>
      <c r="E49" s="110">
        <f t="shared" ref="E49" si="28">D49*1.609</f>
        <v>7660.4489999999996</v>
      </c>
      <c r="F49" s="110">
        <f t="shared" si="18"/>
        <v>1861346.2</v>
      </c>
      <c r="G49" s="483">
        <f t="shared" si="24"/>
        <v>142.58747636443798</v>
      </c>
      <c r="H49" s="483">
        <f t="shared" si="25"/>
        <v>3.343912187500615</v>
      </c>
      <c r="I49" s="110">
        <f t="shared" si="15"/>
        <v>5.8033846913481408</v>
      </c>
      <c r="J49" s="96">
        <f t="shared" si="26"/>
        <v>-0.42379966772049094</v>
      </c>
      <c r="K49" s="96">
        <f t="shared" ref="K49" si="29">(H49-H47)/H47</f>
        <v>2.4140380654008586E-3</v>
      </c>
      <c r="L49" s="10"/>
      <c r="M49" s="10"/>
    </row>
    <row r="50" spans="1:23" ht="14.25" customHeight="1" x14ac:dyDescent="0.2">
      <c r="A50" s="342" t="s">
        <v>680</v>
      </c>
      <c r="B50" s="478" t="s">
        <v>673</v>
      </c>
      <c r="C50" s="76">
        <f>AVERAGE(C19:C23)</f>
        <v>483</v>
      </c>
      <c r="D50" s="76">
        <v>4761</v>
      </c>
      <c r="E50" s="76">
        <f t="shared" si="17"/>
        <v>7660.4489999999996</v>
      </c>
      <c r="F50" s="76">
        <f t="shared" si="18"/>
        <v>1871980</v>
      </c>
      <c r="G50" s="482">
        <f t="shared" ref="G50" si="30">E50*F50/100000000</f>
        <v>143.40207319019999</v>
      </c>
      <c r="H50" s="482">
        <f t="shared" ref="H50" si="31">C50/G50</f>
        <v>3.368152142119853</v>
      </c>
      <c r="I50" s="76">
        <f t="shared" si="15"/>
        <v>5.8033846913481408</v>
      </c>
      <c r="J50" s="98">
        <f>(H50-$H$51)/$H$51</f>
        <v>-0.41962280268251134</v>
      </c>
      <c r="K50" s="98">
        <f t="shared" ref="K50" si="32">(H50-H48)/H48</f>
        <v>-1.9868483861096189E-3</v>
      </c>
      <c r="L50" s="10"/>
      <c r="M50" s="10"/>
    </row>
    <row r="51" spans="1:23" ht="29.25" thickBot="1" x14ac:dyDescent="0.25">
      <c r="B51" s="244" t="s">
        <v>22</v>
      </c>
      <c r="C51" s="47">
        <f>C39</f>
        <v>800.6</v>
      </c>
      <c r="D51" s="47">
        <f t="shared" ref="D51:I51" si="33">D39</f>
        <v>4913</v>
      </c>
      <c r="E51" s="47">
        <f t="shared" si="33"/>
        <v>7905.0169999999998</v>
      </c>
      <c r="F51" s="47">
        <f t="shared" si="33"/>
        <v>1745144.6</v>
      </c>
      <c r="G51" s="181">
        <f t="shared" si="33"/>
        <v>137.953977304582</v>
      </c>
      <c r="H51" s="181">
        <f t="shared" si="33"/>
        <v>5.8033846913481408</v>
      </c>
      <c r="I51" s="47">
        <f t="shared" si="33"/>
        <v>5.8033846913481408</v>
      </c>
      <c r="J51" s="118"/>
      <c r="K51" s="81"/>
    </row>
    <row r="52" spans="1:23" ht="7.5" customHeight="1" x14ac:dyDescent="0.2">
      <c r="D52" s="218"/>
      <c r="E52" s="218"/>
      <c r="F52" s="218"/>
    </row>
    <row r="53" spans="1:23" ht="12" customHeight="1" x14ac:dyDescent="0.2">
      <c r="B53" s="220" t="s">
        <v>228</v>
      </c>
      <c r="C53" s="218"/>
      <c r="D53" s="218"/>
      <c r="E53" s="218"/>
      <c r="F53" s="218"/>
      <c r="G53" s="218"/>
      <c r="H53" s="218"/>
      <c r="I53" s="221"/>
      <c r="J53" s="221"/>
      <c r="K53" s="218"/>
    </row>
    <row r="54" spans="1:23" ht="26.25" customHeight="1" x14ac:dyDescent="0.2">
      <c r="B54" s="688" t="s">
        <v>502</v>
      </c>
      <c r="C54" s="688"/>
      <c r="D54" s="688"/>
      <c r="E54" s="688"/>
      <c r="F54" s="688"/>
      <c r="G54" s="688"/>
      <c r="H54" s="688"/>
      <c r="I54" s="688"/>
      <c r="J54" s="688"/>
      <c r="K54" s="688"/>
      <c r="L54" s="303"/>
      <c r="M54" s="303"/>
    </row>
    <row r="55" spans="1:23" s="10" customFormat="1" ht="26.25" customHeight="1" x14ac:dyDescent="0.2">
      <c r="B55" s="691" t="s">
        <v>206</v>
      </c>
      <c r="C55" s="691"/>
      <c r="D55" s="691"/>
      <c r="E55" s="691"/>
      <c r="F55" s="691"/>
      <c r="G55" s="691"/>
      <c r="H55" s="691"/>
      <c r="I55" s="691"/>
      <c r="J55" s="691"/>
      <c r="K55" s="691"/>
      <c r="L55" s="199"/>
      <c r="M55" s="199"/>
      <c r="N55" s="199"/>
      <c r="O55" s="199"/>
      <c r="P55" s="199"/>
      <c r="Q55" s="102"/>
    </row>
    <row r="56" spans="1:23" ht="24" customHeight="1" x14ac:dyDescent="0.2">
      <c r="L56" s="212"/>
    </row>
    <row r="58" spans="1:23" ht="15" x14ac:dyDescent="0.2">
      <c r="B58" s="29" t="s">
        <v>21</v>
      </c>
    </row>
    <row r="61" spans="1:23" x14ac:dyDescent="0.2">
      <c r="B61" s="13" t="s">
        <v>522</v>
      </c>
    </row>
    <row r="62" spans="1:23" ht="30.75" customHeight="1" x14ac:dyDescent="0.25">
      <c r="B62" s="679" t="s">
        <v>582</v>
      </c>
      <c r="C62" s="679"/>
      <c r="D62" s="679"/>
      <c r="E62" s="679"/>
      <c r="F62" s="679"/>
      <c r="G62" s="679"/>
      <c r="H62" s="679"/>
      <c r="I62" s="679"/>
      <c r="J62" s="679"/>
      <c r="N62" s="676" t="s">
        <v>754</v>
      </c>
      <c r="O62" s="676"/>
      <c r="P62" s="676"/>
      <c r="Q62" s="676"/>
      <c r="R62" s="676"/>
      <c r="S62" s="676"/>
      <c r="T62" s="676"/>
      <c r="U62" s="676"/>
      <c r="V62" s="676"/>
      <c r="W62" s="676"/>
    </row>
    <row r="63" spans="1:23" x14ac:dyDescent="0.2">
      <c r="B63" s="13" t="s">
        <v>675</v>
      </c>
    </row>
    <row r="64" spans="1:23" ht="11.25" customHeight="1" thickBot="1" x14ac:dyDescent="0.25">
      <c r="B64" s="13"/>
    </row>
    <row r="65" spans="2:8" ht="45" customHeight="1" x14ac:dyDescent="0.2">
      <c r="B65" s="462" t="s">
        <v>275</v>
      </c>
      <c r="C65" s="254" t="s">
        <v>433</v>
      </c>
      <c r="D65" s="254" t="s">
        <v>479</v>
      </c>
      <c r="E65" s="254" t="s">
        <v>480</v>
      </c>
      <c r="F65" s="254"/>
      <c r="G65" s="523" t="s">
        <v>434</v>
      </c>
      <c r="H65" s="254" t="s">
        <v>432</v>
      </c>
    </row>
    <row r="66" spans="2:8" x14ac:dyDescent="0.2">
      <c r="B66" s="455">
        <v>2004</v>
      </c>
      <c r="C66" s="183">
        <v>6.7860929753573673</v>
      </c>
      <c r="D66" s="183">
        <f>C66-G66</f>
        <v>0.18455017225904324</v>
      </c>
      <c r="E66" s="183">
        <f>G66-H66</f>
        <v>0.17477811382495645</v>
      </c>
      <c r="F66" s="183"/>
      <c r="G66" s="183">
        <v>6.6015428030983241</v>
      </c>
      <c r="H66" s="183">
        <v>6.4267646892733676</v>
      </c>
    </row>
    <row r="67" spans="2:8" x14ac:dyDescent="0.2">
      <c r="B67" s="454">
        <v>2005</v>
      </c>
      <c r="C67" s="182">
        <v>5.8041777325061092</v>
      </c>
      <c r="D67" s="182">
        <f t="shared" ref="D67:D82" si="34">C67-G67</f>
        <v>0.16205464414305837</v>
      </c>
      <c r="E67" s="182">
        <f t="shared" ref="E67:E78" si="35">G67-H67</f>
        <v>0.15325119632861384</v>
      </c>
      <c r="F67" s="182"/>
      <c r="G67" s="182">
        <v>5.6421230883630509</v>
      </c>
      <c r="H67" s="182">
        <v>5.488871892034437</v>
      </c>
    </row>
    <row r="68" spans="2:8" x14ac:dyDescent="0.2">
      <c r="B68" s="455">
        <v>2006</v>
      </c>
      <c r="C68" s="183">
        <v>6.5474834985663453</v>
      </c>
      <c r="D68" s="183">
        <f t="shared" si="34"/>
        <v>0.18673041531105383</v>
      </c>
      <c r="E68" s="183">
        <f t="shared" si="35"/>
        <v>0.17637486425545745</v>
      </c>
      <c r="F68" s="183"/>
      <c r="G68" s="183">
        <v>6.3607530832552914</v>
      </c>
      <c r="H68" s="183">
        <v>6.184378218999834</v>
      </c>
    </row>
    <row r="69" spans="2:8" x14ac:dyDescent="0.2">
      <c r="B69" s="454">
        <v>2007</v>
      </c>
      <c r="C69" s="182">
        <v>5.965696550643993</v>
      </c>
      <c r="D69" s="182">
        <f t="shared" si="34"/>
        <v>0.17048351573591969</v>
      </c>
      <c r="E69" s="182">
        <f t="shared" si="35"/>
        <v>0.1610103161807368</v>
      </c>
      <c r="F69" s="182"/>
      <c r="G69" s="182">
        <v>5.7952130349080733</v>
      </c>
      <c r="H69" s="182">
        <v>5.6342027187273365</v>
      </c>
    </row>
    <row r="70" spans="2:8" x14ac:dyDescent="0.2">
      <c r="B70" s="455">
        <v>2008</v>
      </c>
      <c r="C70" s="183">
        <v>4.9778405836501198</v>
      </c>
      <c r="D70" s="183">
        <f t="shared" si="34"/>
        <v>0.13872338485762192</v>
      </c>
      <c r="E70" s="183">
        <f t="shared" si="35"/>
        <v>0.13120107980102347</v>
      </c>
      <c r="F70" s="183"/>
      <c r="G70" s="183">
        <v>4.8391171987924979</v>
      </c>
      <c r="H70" s="183">
        <v>4.7079161189914744</v>
      </c>
    </row>
    <row r="71" spans="2:8" x14ac:dyDescent="0.2">
      <c r="B71" s="454">
        <v>2009</v>
      </c>
      <c r="C71" s="182">
        <v>5.2190660929815484</v>
      </c>
      <c r="D71" s="182">
        <f t="shared" si="34"/>
        <v>0.1412890386816672</v>
      </c>
      <c r="E71" s="182">
        <f t="shared" si="35"/>
        <v>0.13384080364452355</v>
      </c>
      <c r="F71" s="182"/>
      <c r="G71" s="182">
        <v>5.0777770542998812</v>
      </c>
      <c r="H71" s="182">
        <v>4.9439362506553577</v>
      </c>
    </row>
    <row r="72" spans="2:8" x14ac:dyDescent="0.2">
      <c r="B72" s="455">
        <v>2010</v>
      </c>
      <c r="C72" s="183">
        <v>4.1159470423631532</v>
      </c>
      <c r="D72" s="183">
        <f t="shared" si="34"/>
        <v>0.11181416126609189</v>
      </c>
      <c r="E72" s="183">
        <f t="shared" si="35"/>
        <v>0.10589972757058952</v>
      </c>
      <c r="F72" s="183"/>
      <c r="G72" s="183">
        <v>4.0041328810970613</v>
      </c>
      <c r="H72" s="183">
        <v>3.8982331535264718</v>
      </c>
    </row>
    <row r="73" spans="2:8" x14ac:dyDescent="0.2">
      <c r="B73" s="454">
        <v>2011</v>
      </c>
      <c r="C73" s="182">
        <v>3.515094260179072</v>
      </c>
      <c r="D73" s="182">
        <f>C73-G73</f>
        <v>9.8174619194418167E-2</v>
      </c>
      <c r="E73" s="182">
        <f>G73-H73</f>
        <v>9.2839696067611666E-2</v>
      </c>
      <c r="F73" s="182"/>
      <c r="G73" s="182">
        <v>3.4169196409846538</v>
      </c>
      <c r="H73" s="182">
        <v>3.3240799449170422</v>
      </c>
    </row>
    <row r="74" spans="2:8" x14ac:dyDescent="0.2">
      <c r="B74" s="455">
        <v>2012</v>
      </c>
      <c r="C74" s="183">
        <v>3.4197690452364173</v>
      </c>
      <c r="D74" s="183">
        <f t="shared" si="34"/>
        <v>9.7789263034312235E-2</v>
      </c>
      <c r="E74" s="183">
        <f t="shared" si="35"/>
        <v>9.235211651008246E-2</v>
      </c>
      <c r="F74" s="183"/>
      <c r="G74" s="183">
        <v>3.3219797822021051</v>
      </c>
      <c r="H74" s="183">
        <v>3.2296276656920226</v>
      </c>
    </row>
    <row r="75" spans="2:8" x14ac:dyDescent="0.2">
      <c r="B75" s="454">
        <v>2013</v>
      </c>
      <c r="C75" s="182">
        <v>3.0931841505673425</v>
      </c>
      <c r="D75" s="182">
        <f t="shared" si="34"/>
        <v>8.9053976165878179E-2</v>
      </c>
      <c r="E75" s="182">
        <f t="shared" si="35"/>
        <v>8.4069678727965336E-2</v>
      </c>
      <c r="F75" s="182"/>
      <c r="G75" s="182">
        <v>3.0041301744014643</v>
      </c>
      <c r="H75" s="182">
        <v>2.920060495673499</v>
      </c>
    </row>
    <row r="76" spans="2:8" x14ac:dyDescent="0.2">
      <c r="B76" s="455">
        <v>2014</v>
      </c>
      <c r="C76" s="183">
        <v>3.2092019089106318</v>
      </c>
      <c r="D76" s="183">
        <f t="shared" si="34"/>
        <v>9.3202362339114497E-2</v>
      </c>
      <c r="E76" s="183">
        <f t="shared" si="35"/>
        <v>8.7941540445672928E-2</v>
      </c>
      <c r="F76" s="183"/>
      <c r="G76" s="183">
        <v>3.1159995465715173</v>
      </c>
      <c r="H76" s="183">
        <v>3.0280580061258444</v>
      </c>
    </row>
    <row r="77" spans="2:8" x14ac:dyDescent="0.2">
      <c r="B77" s="454">
        <v>2015</v>
      </c>
      <c r="C77" s="182">
        <v>3.3361445972721331</v>
      </c>
      <c r="D77" s="182">
        <f t="shared" si="34"/>
        <v>9.7687823682498731E-2</v>
      </c>
      <c r="E77" s="182">
        <f t="shared" si="35"/>
        <v>9.2129654426721608E-2</v>
      </c>
      <c r="F77" s="182"/>
      <c r="G77" s="182">
        <v>3.2384567735896344</v>
      </c>
      <c r="H77" s="182">
        <v>3.1463271191629127</v>
      </c>
    </row>
    <row r="78" spans="2:8" x14ac:dyDescent="0.2">
      <c r="B78" s="455">
        <v>2016</v>
      </c>
      <c r="C78" s="183">
        <v>4.0435414381929</v>
      </c>
      <c r="D78" s="183">
        <f t="shared" si="34"/>
        <v>0.11992450429198698</v>
      </c>
      <c r="E78" s="183">
        <f t="shared" si="35"/>
        <v>0.11301589164648895</v>
      </c>
      <c r="F78" s="183"/>
      <c r="G78" s="183">
        <v>3.923616933900913</v>
      </c>
      <c r="H78" s="183">
        <v>3.8106010422544241</v>
      </c>
    </row>
    <row r="79" spans="2:8" x14ac:dyDescent="0.2">
      <c r="B79" s="478">
        <v>2017</v>
      </c>
      <c r="C79" s="482">
        <v>3.5988466888520496</v>
      </c>
      <c r="D79" s="482">
        <f t="shared" ref="D79" si="36">C79-G79</f>
        <v>0.10685782322772752</v>
      </c>
      <c r="E79" s="482">
        <f t="shared" ref="E79" si="37">G79-H79</f>
        <v>0.10069511146927645</v>
      </c>
      <c r="F79" s="482"/>
      <c r="G79" s="482">
        <v>3.4919888656243221</v>
      </c>
      <c r="H79" s="482">
        <v>3.3912937541550456</v>
      </c>
    </row>
    <row r="80" spans="2:8" x14ac:dyDescent="0.2">
      <c r="B80" s="480">
        <v>2018</v>
      </c>
      <c r="C80" s="483">
        <v>3.1477207283771684</v>
      </c>
      <c r="D80" s="483">
        <f>C80-G80</f>
        <v>9.5859736289919617E-2</v>
      </c>
      <c r="E80" s="483">
        <f>G80-H80</f>
        <v>9.0193720514037956E-2</v>
      </c>
      <c r="F80" s="483"/>
      <c r="G80" s="483">
        <v>3.0518609920872488</v>
      </c>
      <c r="H80" s="483">
        <v>2.9616672715732109</v>
      </c>
    </row>
    <row r="81" spans="2:17" x14ac:dyDescent="0.2">
      <c r="B81" s="478">
        <v>2019</v>
      </c>
      <c r="C81" s="482">
        <v>3.36</v>
      </c>
      <c r="D81" s="482">
        <f>C81-G81</f>
        <v>0.10000000000000009</v>
      </c>
      <c r="E81" s="482">
        <f>G81-H81</f>
        <v>9.9999999999999645E-2</v>
      </c>
      <c r="F81" s="482"/>
      <c r="G81" s="482">
        <v>3.26</v>
      </c>
      <c r="H81" s="482">
        <v>3.16</v>
      </c>
    </row>
    <row r="82" spans="2:17" ht="29.25" thickBot="1" x14ac:dyDescent="0.3">
      <c r="B82" s="43" t="s">
        <v>22</v>
      </c>
      <c r="C82" s="181">
        <v>5.9313561449122982</v>
      </c>
      <c r="D82" s="181">
        <f t="shared" si="34"/>
        <v>0.1279714535641574</v>
      </c>
      <c r="E82" s="181">
        <f>G82-H82</f>
        <v>0.12256600463895229</v>
      </c>
      <c r="F82" s="181"/>
      <c r="G82" s="181">
        <v>5.8033846913481408</v>
      </c>
      <c r="H82" s="181">
        <v>5.6808186867091885</v>
      </c>
      <c r="J82" s="372"/>
      <c r="N82" s="372"/>
      <c r="O82" s="372"/>
    </row>
    <row r="84" spans="2:17" x14ac:dyDescent="0.2">
      <c r="B84" s="213" t="s">
        <v>228</v>
      </c>
      <c r="C84" s="218"/>
      <c r="D84" s="218"/>
      <c r="E84" s="218"/>
      <c r="F84" s="218"/>
      <c r="G84" s="218"/>
      <c r="H84" s="218"/>
      <c r="I84" s="218"/>
      <c r="J84" s="218"/>
    </row>
    <row r="85" spans="2:17" ht="26.25" customHeight="1" x14ac:dyDescent="0.2">
      <c r="B85" s="687" t="s">
        <v>349</v>
      </c>
      <c r="C85" s="687"/>
      <c r="D85" s="687"/>
      <c r="E85" s="687"/>
      <c r="F85" s="687"/>
      <c r="G85" s="687"/>
      <c r="H85" s="687"/>
      <c r="I85" s="687"/>
      <c r="J85" s="687"/>
    </row>
    <row r="86" spans="2:17" s="10" customFormat="1" ht="12.75" customHeight="1" x14ac:dyDescent="0.2">
      <c r="B86" s="678"/>
      <c r="C86" s="678"/>
      <c r="D86" s="678"/>
      <c r="E86" s="678"/>
      <c r="F86" s="678"/>
      <c r="G86" s="678"/>
      <c r="H86" s="678"/>
      <c r="I86" s="678"/>
      <c r="J86" s="678"/>
      <c r="K86" s="678"/>
      <c r="L86" s="199"/>
      <c r="M86" s="199"/>
      <c r="N86" s="199"/>
      <c r="O86" s="199"/>
      <c r="P86" s="199"/>
      <c r="Q86" s="102"/>
    </row>
    <row r="88" spans="2:17" ht="15" x14ac:dyDescent="0.2">
      <c r="B88" s="29" t="s">
        <v>21</v>
      </c>
    </row>
  </sheetData>
  <mergeCells count="14">
    <mergeCell ref="B28:K28"/>
    <mergeCell ref="N4:W4"/>
    <mergeCell ref="H7:I7"/>
    <mergeCell ref="B27:K27"/>
    <mergeCell ref="O27:W27"/>
    <mergeCell ref="B86:K86"/>
    <mergeCell ref="B62:J62"/>
    <mergeCell ref="N62:W62"/>
    <mergeCell ref="B85:J85"/>
    <mergeCell ref="B35:J35"/>
    <mergeCell ref="N35:W35"/>
    <mergeCell ref="H38:I38"/>
    <mergeCell ref="B54:K54"/>
    <mergeCell ref="B55:K55"/>
  </mergeCells>
  <hyperlinks>
    <hyperlink ref="B58" location="Contents!A1" tooltip="Contents Page" display="Return to Contents Page"/>
    <hyperlink ref="B31" location="Contents!A1" tooltip="Contents Page" display="Return to Contents Page"/>
    <hyperlink ref="B88" location="Contents!A1" tooltip="Contents Page" display="Return to Contents Page"/>
  </hyperlinks>
  <pageMargins left="0.70866141732283472" right="0.70866141732283472" top="0.74803149606299213" bottom="0.74803149606299213" header="0.31496062992125984" footer="0.31496062992125984"/>
  <pageSetup scale="35" orientation="landscape" r:id="rId1"/>
  <ignoredErrors>
    <ignoredError sqref="C39 C40:C50 F39 F40:F50"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W86"/>
  <sheetViews>
    <sheetView showGridLines="0" zoomScaleNormal="100" workbookViewId="0">
      <selection activeCell="H7" sqref="H7:I7"/>
    </sheetView>
  </sheetViews>
  <sheetFormatPr defaultRowHeight="14.25" x14ac:dyDescent="0.2"/>
  <cols>
    <col min="1" max="1" width="8.7109375" style="1" customWidth="1"/>
    <col min="2" max="2" width="11.5703125" style="1" customWidth="1"/>
    <col min="3" max="3" width="18.7109375" style="1" customWidth="1"/>
    <col min="4" max="4" width="12.28515625" style="1" hidden="1" customWidth="1"/>
    <col min="5" max="5" width="13.7109375" style="1" hidden="1" customWidth="1"/>
    <col min="6" max="6" width="6.85546875" style="1" hidden="1" customWidth="1"/>
    <col min="7" max="7" width="19" style="1" customWidth="1"/>
    <col min="8" max="8" width="11.42578125" style="1" customWidth="1"/>
    <col min="9" max="9" width="9" style="1" hidden="1" customWidth="1"/>
    <col min="10" max="11" width="13.7109375" style="1" customWidth="1"/>
    <col min="12" max="12" width="9.140625" style="1"/>
    <col min="13" max="13" width="6.5703125" style="1" customWidth="1"/>
    <col min="14" max="16384" width="9.140625" style="1"/>
  </cols>
  <sheetData>
    <row r="1" spans="2:23" s="10" customFormat="1" x14ac:dyDescent="0.2">
      <c r="B1" s="163" t="s">
        <v>481</v>
      </c>
      <c r="C1" s="13"/>
      <c r="D1" s="13"/>
      <c r="E1" s="13"/>
      <c r="F1" s="13"/>
      <c r="G1" s="13"/>
      <c r="H1" s="13"/>
      <c r="I1" s="13"/>
      <c r="J1" s="13"/>
      <c r="K1" s="13"/>
      <c r="L1" s="13"/>
      <c r="M1" s="13"/>
    </row>
    <row r="2" spans="2:23" s="10" customFormat="1" x14ac:dyDescent="0.2"/>
    <row r="3" spans="2:23" s="10" customFormat="1" ht="15" customHeight="1" x14ac:dyDescent="0.2">
      <c r="B3" s="13" t="s">
        <v>15</v>
      </c>
    </row>
    <row r="4" spans="2:23" s="2" customFormat="1" ht="15" customHeight="1" x14ac:dyDescent="0.25">
      <c r="B4" s="14" t="s">
        <v>226</v>
      </c>
      <c r="L4" s="1"/>
      <c r="N4" s="675" t="s">
        <v>700</v>
      </c>
      <c r="O4" s="675"/>
      <c r="P4" s="675"/>
      <c r="Q4" s="675"/>
      <c r="R4" s="675"/>
      <c r="S4" s="675"/>
      <c r="T4" s="675"/>
      <c r="U4" s="675"/>
      <c r="V4" s="675"/>
      <c r="W4" s="675"/>
    </row>
    <row r="5" spans="2:23" ht="15" customHeight="1" x14ac:dyDescent="0.2">
      <c r="B5" s="13" t="s">
        <v>675</v>
      </c>
      <c r="C5" s="2"/>
      <c r="D5" s="2"/>
      <c r="E5" s="2"/>
      <c r="F5" s="2"/>
      <c r="G5" s="2"/>
      <c r="H5" s="2"/>
      <c r="I5" s="2"/>
      <c r="J5" s="2"/>
      <c r="K5" s="2"/>
    </row>
    <row r="6" spans="2:23" ht="9" customHeight="1" thickBot="1" x14ac:dyDescent="0.25">
      <c r="L6" s="5"/>
      <c r="M6" s="5"/>
      <c r="N6" s="5"/>
      <c r="O6" s="5"/>
      <c r="P6" s="5"/>
      <c r="Q6" s="5"/>
      <c r="R6" s="5"/>
      <c r="S6" s="5"/>
      <c r="T6" s="5"/>
      <c r="U6" s="5"/>
    </row>
    <row r="7" spans="2:23" s="5" customFormat="1" ht="45" customHeight="1" x14ac:dyDescent="0.2">
      <c r="B7" s="234" t="s">
        <v>0</v>
      </c>
      <c r="C7" s="93" t="s">
        <v>37</v>
      </c>
      <c r="D7" s="439" t="s">
        <v>477</v>
      </c>
      <c r="E7" s="439" t="s">
        <v>478</v>
      </c>
      <c r="F7" s="439" t="s">
        <v>413</v>
      </c>
      <c r="G7" s="439" t="s">
        <v>571</v>
      </c>
      <c r="H7" s="686" t="s">
        <v>2</v>
      </c>
      <c r="I7" s="686"/>
      <c r="J7" s="165" t="s">
        <v>26</v>
      </c>
      <c r="K7" s="165" t="s">
        <v>240</v>
      </c>
      <c r="L7" s="1"/>
      <c r="M7" s="1"/>
      <c r="N7" s="1"/>
      <c r="O7" s="1"/>
      <c r="P7" s="1"/>
      <c r="Q7" s="1"/>
      <c r="R7" s="1"/>
      <c r="S7" s="1"/>
      <c r="T7" s="1"/>
      <c r="U7" s="1"/>
      <c r="W7" s="175"/>
    </row>
    <row r="8" spans="2:23" ht="15" customHeight="1" x14ac:dyDescent="0.2">
      <c r="B8" s="94">
        <v>2004</v>
      </c>
      <c r="C8" s="596">
        <v>1023</v>
      </c>
      <c r="D8" s="110">
        <v>5646</v>
      </c>
      <c r="E8" s="110">
        <f>D8*1.609</f>
        <v>9084.4140000000007</v>
      </c>
      <c r="F8" s="94">
        <v>1714042</v>
      </c>
      <c r="G8" s="183">
        <f>E8*F8/100000000</f>
        <v>155.71067141387999</v>
      </c>
      <c r="H8" s="183">
        <f>C8/G8</f>
        <v>6.5698772647435275</v>
      </c>
      <c r="I8" s="110">
        <f t="shared" ref="I8:I23" si="0">$H$24</f>
        <v>5.942491769477825</v>
      </c>
      <c r="J8" s="96"/>
      <c r="K8" s="96"/>
      <c r="W8" s="4"/>
    </row>
    <row r="9" spans="2:23" ht="15" customHeight="1" x14ac:dyDescent="0.2">
      <c r="B9" s="77">
        <v>2005</v>
      </c>
      <c r="C9" s="597">
        <v>962</v>
      </c>
      <c r="D9" s="76">
        <v>5735</v>
      </c>
      <c r="E9" s="76">
        <f t="shared" ref="E9:E23" si="1">D9*1.609</f>
        <v>9227.6149999999998</v>
      </c>
      <c r="F9" s="77">
        <v>1727733</v>
      </c>
      <c r="G9" s="182">
        <f t="shared" ref="G9:G20" si="2">E9*F9/100000000</f>
        <v>159.42854946795001</v>
      </c>
      <c r="H9" s="182">
        <f t="shared" ref="H9:H10" si="3">C9/G9</f>
        <v>6.0340510103768539</v>
      </c>
      <c r="I9" s="76">
        <f t="shared" si="0"/>
        <v>5.942491769477825</v>
      </c>
      <c r="J9" s="80"/>
      <c r="K9" s="80">
        <f t="shared" ref="K9:K22" si="4">(H9-H8)/H8</f>
        <v>-8.1558031113019736E-2</v>
      </c>
      <c r="W9" s="4"/>
    </row>
    <row r="10" spans="2:23" ht="15" customHeight="1" x14ac:dyDescent="0.2">
      <c r="B10" s="94">
        <v>2006</v>
      </c>
      <c r="C10" s="596">
        <v>1014</v>
      </c>
      <c r="D10" s="110">
        <v>5866</v>
      </c>
      <c r="E10" s="110">
        <f t="shared" si="1"/>
        <v>9438.3940000000002</v>
      </c>
      <c r="F10" s="94">
        <v>1743113</v>
      </c>
      <c r="G10" s="183">
        <f t="shared" si="2"/>
        <v>164.52187280522</v>
      </c>
      <c r="H10" s="183">
        <f t="shared" si="3"/>
        <v>6.1633142311751481</v>
      </c>
      <c r="I10" s="110">
        <f t="shared" si="0"/>
        <v>5.942491769477825</v>
      </c>
      <c r="J10" s="96"/>
      <c r="K10" s="96">
        <f t="shared" si="4"/>
        <v>2.1422295001483779E-2</v>
      </c>
      <c r="W10" s="4"/>
    </row>
    <row r="11" spans="2:23" ht="15" customHeight="1" x14ac:dyDescent="0.2">
      <c r="B11" s="77">
        <v>2007</v>
      </c>
      <c r="C11" s="598">
        <v>943</v>
      </c>
      <c r="D11" s="76">
        <v>5763</v>
      </c>
      <c r="E11" s="76">
        <f t="shared" si="1"/>
        <v>9272.6669999999995</v>
      </c>
      <c r="F11" s="77">
        <v>1761683</v>
      </c>
      <c r="G11" s="182">
        <f t="shared" si="2"/>
        <v>163.35499818560999</v>
      </c>
      <c r="H11" s="182">
        <f t="shared" ref="H11:H18" si="5">C11/G11</f>
        <v>5.7727036850658742</v>
      </c>
      <c r="I11" s="76">
        <f t="shared" si="0"/>
        <v>5.942491769477825</v>
      </c>
      <c r="J11" s="80"/>
      <c r="K11" s="80">
        <f t="shared" si="4"/>
        <v>-6.3376704717324941E-2</v>
      </c>
      <c r="W11" s="4"/>
    </row>
    <row r="12" spans="2:23" ht="15" customHeight="1" x14ac:dyDescent="0.2">
      <c r="B12" s="94">
        <v>2008</v>
      </c>
      <c r="C12" s="596">
        <v>912</v>
      </c>
      <c r="D12" s="110">
        <v>5798</v>
      </c>
      <c r="E12" s="110">
        <f t="shared" si="1"/>
        <v>9328.982</v>
      </c>
      <c r="F12" s="94">
        <v>1779152</v>
      </c>
      <c r="G12" s="183">
        <f t="shared" si="2"/>
        <v>165.97676983264</v>
      </c>
      <c r="H12" s="183">
        <f t="shared" si="5"/>
        <v>5.494744842423434</v>
      </c>
      <c r="I12" s="110">
        <f t="shared" si="0"/>
        <v>5.942491769477825</v>
      </c>
      <c r="J12" s="96"/>
      <c r="K12" s="96">
        <f t="shared" si="4"/>
        <v>-4.8150547439586501E-2</v>
      </c>
      <c r="W12" s="4"/>
    </row>
    <row r="13" spans="2:23" ht="15" customHeight="1" x14ac:dyDescent="0.2">
      <c r="B13" s="77">
        <v>2009</v>
      </c>
      <c r="C13" s="597">
        <v>930</v>
      </c>
      <c r="D13" s="76">
        <v>5768</v>
      </c>
      <c r="E13" s="76">
        <f t="shared" si="1"/>
        <v>9280.7119999999995</v>
      </c>
      <c r="F13" s="77">
        <v>1793333</v>
      </c>
      <c r="G13" s="182">
        <f t="shared" si="2"/>
        <v>166.43407093095999</v>
      </c>
      <c r="H13" s="182">
        <f t="shared" si="5"/>
        <v>5.587798188183366</v>
      </c>
      <c r="I13" s="76">
        <f t="shared" si="0"/>
        <v>5.942491769477825</v>
      </c>
      <c r="J13" s="80">
        <f t="shared" ref="J13:J22" si="6">(H13-$H$24)/$H$24</f>
        <v>-5.9687685747628109E-2</v>
      </c>
      <c r="K13" s="80">
        <f t="shared" si="4"/>
        <v>1.6934971218589157E-2</v>
      </c>
      <c r="W13" s="4"/>
    </row>
    <row r="14" spans="2:23" ht="15" customHeight="1" x14ac:dyDescent="0.2">
      <c r="B14" s="94">
        <v>2010</v>
      </c>
      <c r="C14" s="596">
        <v>777</v>
      </c>
      <c r="D14" s="440">
        <v>5750</v>
      </c>
      <c r="E14" s="110">
        <f t="shared" si="1"/>
        <v>9251.75</v>
      </c>
      <c r="F14" s="94">
        <v>1804833</v>
      </c>
      <c r="G14" s="186">
        <f t="shared" si="2"/>
        <v>166.9786370775</v>
      </c>
      <c r="H14" s="183">
        <f t="shared" si="5"/>
        <v>4.6532898674898755</v>
      </c>
      <c r="I14" s="110">
        <f t="shared" si="0"/>
        <v>5.942491769477825</v>
      </c>
      <c r="J14" s="96">
        <f t="shared" si="6"/>
        <v>-0.21694635045346194</v>
      </c>
      <c r="K14" s="96">
        <f t="shared" si="4"/>
        <v>-0.16724088616330399</v>
      </c>
      <c r="W14" s="4"/>
    </row>
    <row r="15" spans="2:23" ht="15" customHeight="1" x14ac:dyDescent="0.2">
      <c r="B15" s="77">
        <v>2011</v>
      </c>
      <c r="C15" s="599">
        <v>765</v>
      </c>
      <c r="D15" s="441">
        <v>5643</v>
      </c>
      <c r="E15" s="76">
        <f t="shared" si="1"/>
        <v>9079.5869999999995</v>
      </c>
      <c r="F15" s="77">
        <v>1814318</v>
      </c>
      <c r="G15" s="187">
        <f t="shared" si="2"/>
        <v>164.73258126665999</v>
      </c>
      <c r="H15" s="182">
        <f t="shared" si="5"/>
        <v>4.6438900800179921</v>
      </c>
      <c r="I15" s="76">
        <f t="shared" si="0"/>
        <v>5.942491769477825</v>
      </c>
      <c r="J15" s="80">
        <f t="shared" si="6"/>
        <v>-0.21852814271107401</v>
      </c>
      <c r="K15" s="80">
        <f t="shared" si="4"/>
        <v>-2.020030503054378E-3</v>
      </c>
      <c r="W15" s="4"/>
    </row>
    <row r="16" spans="2:23" ht="15" customHeight="1" x14ac:dyDescent="0.2">
      <c r="B16" s="94">
        <v>2012</v>
      </c>
      <c r="C16" s="596">
        <v>720</v>
      </c>
      <c r="D16" s="440">
        <v>5599</v>
      </c>
      <c r="E16" s="110">
        <f t="shared" si="1"/>
        <v>9008.7909999999993</v>
      </c>
      <c r="F16" s="94">
        <v>1823634</v>
      </c>
      <c r="G16" s="186">
        <f t="shared" si="2"/>
        <v>164.28737566493999</v>
      </c>
      <c r="H16" s="183">
        <f t="shared" si="5"/>
        <v>4.3825643759044643</v>
      </c>
      <c r="I16" s="110">
        <f t="shared" si="0"/>
        <v>5.942491769477825</v>
      </c>
      <c r="J16" s="96">
        <f t="shared" si="6"/>
        <v>-0.26250392160163372</v>
      </c>
      <c r="K16" s="96">
        <f t="shared" si="4"/>
        <v>-5.6273016718887382E-2</v>
      </c>
      <c r="W16" s="4"/>
    </row>
    <row r="17" spans="1:23" ht="15" customHeight="1" x14ac:dyDescent="0.2">
      <c r="B17" s="77">
        <v>2013</v>
      </c>
      <c r="C17" s="599">
        <v>670</v>
      </c>
      <c r="D17" s="441">
        <v>5648</v>
      </c>
      <c r="E17" s="76">
        <f t="shared" si="1"/>
        <v>9087.6319999999996</v>
      </c>
      <c r="F17" s="77">
        <v>1829725</v>
      </c>
      <c r="G17" s="187">
        <f t="shared" si="2"/>
        <v>166.27867461199997</v>
      </c>
      <c r="H17" s="182">
        <f t="shared" si="5"/>
        <v>4.0293802050286942</v>
      </c>
      <c r="I17" s="76">
        <f t="shared" si="0"/>
        <v>5.942491769477825</v>
      </c>
      <c r="J17" s="80">
        <f t="shared" si="6"/>
        <v>-0.3219376044028141</v>
      </c>
      <c r="K17" s="80">
        <f t="shared" si="4"/>
        <v>-8.0588472999413893E-2</v>
      </c>
      <c r="L17" s="78" t="s">
        <v>36</v>
      </c>
      <c r="W17" s="4"/>
    </row>
    <row r="18" spans="1:23" ht="15" customHeight="1" x14ac:dyDescent="0.2">
      <c r="B18" s="94">
        <v>2014</v>
      </c>
      <c r="C18" s="596">
        <v>651</v>
      </c>
      <c r="D18" s="440">
        <v>5654</v>
      </c>
      <c r="E18" s="110">
        <f t="shared" si="1"/>
        <v>9097.2860000000001</v>
      </c>
      <c r="F18" s="94">
        <v>1840498</v>
      </c>
      <c r="G18" s="186">
        <f t="shared" si="2"/>
        <v>167.43536688428</v>
      </c>
      <c r="H18" s="183">
        <f t="shared" si="5"/>
        <v>3.8880674502294799</v>
      </c>
      <c r="I18" s="110">
        <f t="shared" si="0"/>
        <v>5.942491769477825</v>
      </c>
      <c r="J18" s="96">
        <f t="shared" si="6"/>
        <v>-0.34571765497436613</v>
      </c>
      <c r="K18" s="96">
        <f t="shared" si="4"/>
        <v>-3.5070593393707314E-2</v>
      </c>
      <c r="W18" s="4"/>
    </row>
    <row r="19" spans="1:23" ht="15" customHeight="1" x14ac:dyDescent="0.2">
      <c r="B19" s="77">
        <v>2015</v>
      </c>
      <c r="C19" s="599">
        <v>639</v>
      </c>
      <c r="D19" s="441">
        <v>5510</v>
      </c>
      <c r="E19" s="76">
        <f t="shared" si="1"/>
        <v>8865.59</v>
      </c>
      <c r="F19" s="77">
        <v>1851621</v>
      </c>
      <c r="G19" s="187">
        <f t="shared" si="2"/>
        <v>164.1571262139</v>
      </c>
      <c r="H19" s="182">
        <f t="shared" ref="H19:H20" si="7">C19/G19</f>
        <v>3.8926120037418923</v>
      </c>
      <c r="I19" s="76">
        <f t="shared" si="0"/>
        <v>5.942491769477825</v>
      </c>
      <c r="J19" s="80">
        <f t="shared" si="6"/>
        <v>-0.34495289943263285</v>
      </c>
      <c r="K19" s="80">
        <f t="shared" si="4"/>
        <v>1.1688463666298344E-3</v>
      </c>
      <c r="W19" s="4"/>
    </row>
    <row r="20" spans="1:23" ht="15" customHeight="1" x14ac:dyDescent="0.2">
      <c r="B20" s="94">
        <v>2016</v>
      </c>
      <c r="C20" s="596">
        <v>754</v>
      </c>
      <c r="D20" s="440">
        <v>5377</v>
      </c>
      <c r="E20" s="110">
        <f t="shared" si="1"/>
        <v>8651.5930000000008</v>
      </c>
      <c r="F20" s="94">
        <v>1862137</v>
      </c>
      <c r="G20" s="186">
        <f t="shared" si="2"/>
        <v>161.10451434241</v>
      </c>
      <c r="H20" s="183">
        <f t="shared" si="7"/>
        <v>4.6801916326035133</v>
      </c>
      <c r="I20" s="110">
        <f t="shared" si="0"/>
        <v>5.942491769477825</v>
      </c>
      <c r="J20" s="96">
        <f t="shared" si="6"/>
        <v>-0.21241933280544228</v>
      </c>
      <c r="K20" s="96">
        <f t="shared" si="4"/>
        <v>0.20232677392571774</v>
      </c>
      <c r="W20" s="4"/>
    </row>
    <row r="21" spans="1:23" ht="15" customHeight="1" x14ac:dyDescent="0.2">
      <c r="B21" s="478">
        <v>2017</v>
      </c>
      <c r="C21" s="599">
        <v>705</v>
      </c>
      <c r="D21" s="441">
        <v>5337</v>
      </c>
      <c r="E21" s="76">
        <f t="shared" si="1"/>
        <v>8587.2330000000002</v>
      </c>
      <c r="F21" s="478">
        <v>1870834</v>
      </c>
      <c r="G21" s="187">
        <f t="shared" ref="G21:G22" si="8">E21*F21/100000000</f>
        <v>160.65287462322001</v>
      </c>
      <c r="H21" s="482">
        <f t="shared" ref="H21:H22" si="9">C21/G21</f>
        <v>4.3883435117699578</v>
      </c>
      <c r="I21" s="76">
        <f t="shared" si="0"/>
        <v>5.942491769477825</v>
      </c>
      <c r="J21" s="80">
        <f t="shared" si="6"/>
        <v>-0.26153141106402111</v>
      </c>
      <c r="K21" s="80">
        <f t="shared" si="4"/>
        <v>-6.2358156191823541E-2</v>
      </c>
      <c r="W21" s="4"/>
    </row>
    <row r="22" spans="1:23" ht="15" customHeight="1" x14ac:dyDescent="0.2">
      <c r="B22" s="480">
        <v>2018</v>
      </c>
      <c r="C22" s="596">
        <v>678</v>
      </c>
      <c r="D22" s="440">
        <v>5559</v>
      </c>
      <c r="E22" s="110">
        <f t="shared" ref="E22" si="10">D22*1.609</f>
        <v>8944.4310000000005</v>
      </c>
      <c r="F22" s="480">
        <v>1881641</v>
      </c>
      <c r="G22" s="186">
        <f t="shared" si="8"/>
        <v>168.30208091271001</v>
      </c>
      <c r="H22" s="483">
        <f t="shared" si="9"/>
        <v>4.0284706898641689</v>
      </c>
      <c r="I22" s="110">
        <f t="shared" si="0"/>
        <v>5.942491769477825</v>
      </c>
      <c r="J22" s="96">
        <f t="shared" si="6"/>
        <v>-0.32209065722977748</v>
      </c>
      <c r="K22" s="96">
        <f t="shared" si="4"/>
        <v>-8.200652955735474E-2</v>
      </c>
      <c r="W22" s="4"/>
    </row>
    <row r="23" spans="1:23" ht="15" customHeight="1" x14ac:dyDescent="0.2">
      <c r="B23" s="478">
        <v>2019</v>
      </c>
      <c r="C23" s="597">
        <v>692</v>
      </c>
      <c r="D23" s="441">
        <v>5559</v>
      </c>
      <c r="E23" s="76">
        <f t="shared" si="1"/>
        <v>8944.4310000000005</v>
      </c>
      <c r="F23" s="478">
        <v>1893667</v>
      </c>
      <c r="G23" s="187">
        <f>E23*F23/100000000</f>
        <v>169.37773818477001</v>
      </c>
      <c r="H23" s="482">
        <f t="shared" ref="H23" si="11">C23/G23</f>
        <v>4.0855428075507429</v>
      </c>
      <c r="I23" s="76">
        <f t="shared" si="0"/>
        <v>5.942491769477825</v>
      </c>
      <c r="J23" s="98">
        <f>(H23-$H$24)/$H$24</f>
        <v>-0.31248658541941149</v>
      </c>
      <c r="K23" s="98">
        <f>(H23-H22)/H22</f>
        <v>1.4167191989300137E-2</v>
      </c>
      <c r="L23" s="78"/>
      <c r="W23" s="4"/>
    </row>
    <row r="24" spans="1:23" ht="30" customHeight="1" thickBot="1" x14ac:dyDescent="0.25">
      <c r="B24" s="20" t="s">
        <v>22</v>
      </c>
      <c r="C24" s="47">
        <f>C38</f>
        <v>970.8</v>
      </c>
      <c r="D24" s="47">
        <f t="shared" ref="D24:I24" si="12">D38</f>
        <v>5818</v>
      </c>
      <c r="E24" s="47">
        <f t="shared" si="12"/>
        <v>9361.1620000000003</v>
      </c>
      <c r="F24" s="47">
        <f t="shared" si="12"/>
        <v>1745144.6</v>
      </c>
      <c r="G24" s="481">
        <f t="shared" si="12"/>
        <v>163.36581314025202</v>
      </c>
      <c r="H24" s="181">
        <f t="shared" si="12"/>
        <v>5.942491769477825</v>
      </c>
      <c r="I24" s="181">
        <f t="shared" si="12"/>
        <v>5.942491769477825</v>
      </c>
      <c r="J24" s="86"/>
      <c r="K24" s="86"/>
      <c r="W24" s="4"/>
    </row>
    <row r="25" spans="1:23" ht="9" customHeight="1" x14ac:dyDescent="0.2">
      <c r="D25" s="144"/>
      <c r="F25" s="144"/>
      <c r="G25" s="144"/>
      <c r="W25" s="4"/>
    </row>
    <row r="26" spans="1:23" ht="12.75" customHeight="1" x14ac:dyDescent="0.2">
      <c r="B26" s="213" t="s">
        <v>228</v>
      </c>
      <c r="C26" s="218"/>
      <c r="D26" s="218"/>
      <c r="E26" s="218"/>
      <c r="F26" s="218"/>
      <c r="G26" s="218"/>
      <c r="H26" s="218"/>
      <c r="I26" s="218"/>
      <c r="J26" s="218"/>
      <c r="K26" s="218"/>
      <c r="L26" s="221"/>
      <c r="W26" s="4"/>
    </row>
    <row r="27" spans="1:23" ht="26.25" customHeight="1" x14ac:dyDescent="0.2">
      <c r="B27" s="688" t="s">
        <v>502</v>
      </c>
      <c r="C27" s="688"/>
      <c r="D27" s="688"/>
      <c r="E27" s="688"/>
      <c r="F27" s="688"/>
      <c r="G27" s="688"/>
      <c r="H27" s="688"/>
      <c r="I27" s="688"/>
      <c r="J27" s="688"/>
      <c r="K27" s="688"/>
      <c r="L27" s="303"/>
      <c r="M27" s="303"/>
      <c r="W27" s="4"/>
    </row>
    <row r="28" spans="1:23" s="10" customFormat="1" ht="11.25" customHeight="1" x14ac:dyDescent="0.2">
      <c r="B28" s="678"/>
      <c r="C28" s="678"/>
      <c r="D28" s="678"/>
      <c r="E28" s="678"/>
      <c r="F28" s="678"/>
      <c r="G28" s="678"/>
      <c r="H28" s="678"/>
      <c r="I28" s="678"/>
      <c r="J28" s="678"/>
      <c r="K28" s="678"/>
      <c r="L28" s="199"/>
      <c r="M28" s="199"/>
      <c r="N28" s="201"/>
      <c r="O28" s="201"/>
    </row>
    <row r="29" spans="1:23" x14ac:dyDescent="0.2">
      <c r="B29" s="55"/>
      <c r="C29" s="55"/>
      <c r="D29" s="142"/>
      <c r="E29" s="142"/>
      <c r="F29" s="142"/>
      <c r="G29" s="55"/>
      <c r="H29" s="55"/>
      <c r="I29" s="55"/>
      <c r="J29" s="55"/>
      <c r="K29" s="142"/>
      <c r="W29" s="4"/>
    </row>
    <row r="30" spans="1:23" ht="15" x14ac:dyDescent="0.2">
      <c r="B30" s="29" t="s">
        <v>21</v>
      </c>
    </row>
    <row r="32" spans="1:23" x14ac:dyDescent="0.2">
      <c r="A32" s="10"/>
    </row>
    <row r="33" spans="1:23" ht="15" customHeight="1" x14ac:dyDescent="0.2">
      <c r="A33" s="10"/>
      <c r="B33" s="13" t="s">
        <v>136</v>
      </c>
      <c r="C33" s="10"/>
      <c r="D33" s="10"/>
      <c r="E33" s="10"/>
      <c r="F33" s="10"/>
      <c r="G33" s="10"/>
      <c r="H33" s="10"/>
      <c r="L33" s="10"/>
    </row>
    <row r="34" spans="1:23" ht="30" customHeight="1" x14ac:dyDescent="0.25">
      <c r="A34" s="10"/>
      <c r="B34" s="679" t="s">
        <v>227</v>
      </c>
      <c r="C34" s="679"/>
      <c r="D34" s="679"/>
      <c r="E34" s="679"/>
      <c r="F34" s="679"/>
      <c r="G34" s="679"/>
      <c r="H34" s="679"/>
      <c r="I34" s="679"/>
      <c r="J34" s="679"/>
      <c r="K34" s="229"/>
      <c r="L34" s="10"/>
      <c r="N34" s="676" t="s">
        <v>701</v>
      </c>
      <c r="O34" s="676"/>
      <c r="P34" s="676"/>
      <c r="Q34" s="676"/>
      <c r="R34" s="676"/>
      <c r="S34" s="676"/>
      <c r="T34" s="676"/>
      <c r="U34" s="676"/>
      <c r="V34" s="676"/>
      <c r="W34" s="676"/>
    </row>
    <row r="35" spans="1:23" ht="14.25" customHeight="1" x14ac:dyDescent="0.25">
      <c r="A35" s="10"/>
      <c r="B35" s="13" t="s">
        <v>675</v>
      </c>
      <c r="C35" s="2"/>
      <c r="D35" s="2"/>
      <c r="E35" s="2"/>
      <c r="F35" s="2"/>
      <c r="G35" s="2"/>
      <c r="H35" s="2"/>
      <c r="I35" s="140"/>
      <c r="J35" s="141"/>
      <c r="K35" s="228"/>
      <c r="L35" s="10"/>
      <c r="M35" s="103"/>
      <c r="N35" s="103"/>
      <c r="O35" s="103"/>
      <c r="P35" s="103"/>
      <c r="Q35" s="103"/>
      <c r="R35" s="103"/>
      <c r="S35" s="103"/>
      <c r="T35" s="103"/>
      <c r="U35" s="103"/>
      <c r="V35" s="103"/>
    </row>
    <row r="36" spans="1:23" ht="9" customHeight="1" thickBot="1" x14ac:dyDescent="0.25">
      <c r="A36" s="10"/>
      <c r="B36" s="2"/>
      <c r="C36" s="2"/>
      <c r="D36" s="2"/>
      <c r="E36" s="2"/>
      <c r="F36" s="2"/>
      <c r="G36" s="2"/>
      <c r="H36" s="2"/>
      <c r="I36" s="140"/>
      <c r="J36" s="141"/>
      <c r="K36" s="228"/>
      <c r="L36" s="10"/>
    </row>
    <row r="37" spans="1:23" ht="42.75" x14ac:dyDescent="0.2">
      <c r="A37" s="10"/>
      <c r="B37" s="234" t="s">
        <v>0</v>
      </c>
      <c r="C37" s="93" t="s">
        <v>37</v>
      </c>
      <c r="D37" s="439" t="s">
        <v>477</v>
      </c>
      <c r="E37" s="439" t="s">
        <v>478</v>
      </c>
      <c r="F37" s="439" t="s">
        <v>413</v>
      </c>
      <c r="G37" s="439" t="s">
        <v>571</v>
      </c>
      <c r="H37" s="686" t="s">
        <v>2</v>
      </c>
      <c r="I37" s="686"/>
      <c r="J37" s="165" t="s">
        <v>26</v>
      </c>
      <c r="K37" s="230" t="s">
        <v>241</v>
      </c>
      <c r="L37" s="10"/>
    </row>
    <row r="38" spans="1:23" x14ac:dyDescent="0.2">
      <c r="A38" s="344" t="s">
        <v>364</v>
      </c>
      <c r="B38" s="94" t="s">
        <v>1</v>
      </c>
      <c r="C38" s="110">
        <f>AVERAGE(C8:C12)</f>
        <v>970.8</v>
      </c>
      <c r="D38" s="110">
        <v>5818</v>
      </c>
      <c r="E38" s="110">
        <f t="shared" ref="E38:E49" si="13">D38*1.609</f>
        <v>9361.1620000000003</v>
      </c>
      <c r="F38" s="110">
        <f>AVERAGE(F8:F12)</f>
        <v>1745144.6</v>
      </c>
      <c r="G38" s="183">
        <f t="shared" ref="G38:G46" si="14">E38*F38/100000000</f>
        <v>163.36581314025202</v>
      </c>
      <c r="H38" s="183">
        <f t="shared" ref="H38:H44" si="15">C38/G38</f>
        <v>5.942491769477825</v>
      </c>
      <c r="I38" s="110">
        <f t="shared" ref="I38:I49" si="16">$H$24</f>
        <v>5.942491769477825</v>
      </c>
      <c r="J38" s="96"/>
      <c r="K38" s="96"/>
      <c r="L38" s="10"/>
    </row>
    <row r="39" spans="1:23" x14ac:dyDescent="0.2">
      <c r="A39" s="344" t="s">
        <v>365</v>
      </c>
      <c r="B39" s="17" t="s">
        <v>39</v>
      </c>
      <c r="C39" s="116">
        <f t="shared" ref="C39:C48" si="17">AVERAGE(C9:C13)</f>
        <v>952.2</v>
      </c>
      <c r="D39" s="116">
        <v>5788</v>
      </c>
      <c r="E39" s="116">
        <f t="shared" si="13"/>
        <v>9312.8919999999998</v>
      </c>
      <c r="F39" s="116">
        <f>AVERAGE(F9:F13)</f>
        <v>1761002.8</v>
      </c>
      <c r="G39" s="190">
        <f t="shared" si="14"/>
        <v>164.000288880976</v>
      </c>
      <c r="H39" s="190">
        <f t="shared" si="15"/>
        <v>5.8060873337306358</v>
      </c>
      <c r="I39" s="76">
        <f t="shared" si="16"/>
        <v>5.942491769477825</v>
      </c>
      <c r="J39" s="80">
        <f t="shared" ref="J39:J49" si="18">(H39-$H$50)/$H$50</f>
        <v>-2.2954080718764754E-2</v>
      </c>
      <c r="K39" s="80">
        <f t="shared" ref="K39:K48" si="19">(H39-H38)/H38</f>
        <v>-2.2954080718764754E-2</v>
      </c>
      <c r="L39" s="10"/>
    </row>
    <row r="40" spans="1:23" x14ac:dyDescent="0.2">
      <c r="A40" s="344" t="s">
        <v>367</v>
      </c>
      <c r="B40" s="94" t="s">
        <v>40</v>
      </c>
      <c r="C40" s="110">
        <f t="shared" si="17"/>
        <v>915.2</v>
      </c>
      <c r="D40" s="110">
        <v>5760</v>
      </c>
      <c r="E40" s="110">
        <f t="shared" si="13"/>
        <v>9267.84</v>
      </c>
      <c r="F40" s="110">
        <f t="shared" ref="F40:F49" si="20">AVERAGE(F10:F14)</f>
        <v>1776422.8</v>
      </c>
      <c r="G40" s="183">
        <f t="shared" si="14"/>
        <v>164.63602282752001</v>
      </c>
      <c r="H40" s="183">
        <f t="shared" si="15"/>
        <v>5.5589292323880057</v>
      </c>
      <c r="I40" s="110">
        <f t="shared" si="16"/>
        <v>5.942491769477825</v>
      </c>
      <c r="J40" s="96">
        <f t="shared" si="18"/>
        <v>-6.4545741411018126E-2</v>
      </c>
      <c r="K40" s="96">
        <f t="shared" si="19"/>
        <v>-4.2568788090175246E-2</v>
      </c>
      <c r="L40" s="10"/>
    </row>
    <row r="41" spans="1:23" x14ac:dyDescent="0.2">
      <c r="A41" s="344" t="s">
        <v>366</v>
      </c>
      <c r="B41" s="77" t="s">
        <v>41</v>
      </c>
      <c r="C41" s="116">
        <f t="shared" si="17"/>
        <v>865.4</v>
      </c>
      <c r="D41" s="116">
        <v>5686</v>
      </c>
      <c r="E41" s="116">
        <f t="shared" si="13"/>
        <v>9148.7739999999994</v>
      </c>
      <c r="F41" s="116">
        <f t="shared" si="20"/>
        <v>1790663.8</v>
      </c>
      <c r="G41" s="190">
        <f t="shared" si="14"/>
        <v>163.823784161812</v>
      </c>
      <c r="H41" s="190">
        <f t="shared" si="15"/>
        <v>5.2825052505515755</v>
      </c>
      <c r="I41" s="76">
        <f t="shared" si="16"/>
        <v>5.942491769477825</v>
      </c>
      <c r="J41" s="80">
        <f t="shared" si="18"/>
        <v>-0.11106225208692942</v>
      </c>
      <c r="K41" s="80">
        <f t="shared" si="19"/>
        <v>-4.9726119955962093E-2</v>
      </c>
      <c r="L41" s="10"/>
    </row>
    <row r="42" spans="1:23" x14ac:dyDescent="0.2">
      <c r="A42" s="344" t="s">
        <v>368</v>
      </c>
      <c r="B42" s="94" t="s">
        <v>104</v>
      </c>
      <c r="C42" s="110">
        <f t="shared" si="17"/>
        <v>820.8</v>
      </c>
      <c r="D42" s="110">
        <v>5694</v>
      </c>
      <c r="E42" s="110">
        <f t="shared" si="13"/>
        <v>9161.6460000000006</v>
      </c>
      <c r="F42" s="110">
        <f t="shared" si="20"/>
        <v>1803054</v>
      </c>
      <c r="G42" s="183">
        <f t="shared" si="14"/>
        <v>165.18942466884002</v>
      </c>
      <c r="H42" s="183">
        <f t="shared" si="15"/>
        <v>4.9688410843822552</v>
      </c>
      <c r="I42" s="110">
        <f t="shared" si="16"/>
        <v>5.942491769477825</v>
      </c>
      <c r="J42" s="96">
        <f t="shared" si="18"/>
        <v>-0.16384552522167412</v>
      </c>
      <c r="K42" s="96">
        <f t="shared" si="19"/>
        <v>-5.9377918486038198E-2</v>
      </c>
      <c r="L42" s="10"/>
    </row>
    <row r="43" spans="1:23" x14ac:dyDescent="0.2">
      <c r="A43" s="344" t="s">
        <v>369</v>
      </c>
      <c r="B43" s="77" t="s">
        <v>176</v>
      </c>
      <c r="C43" s="116">
        <f t="shared" si="17"/>
        <v>772.4</v>
      </c>
      <c r="D43" s="116">
        <v>5671</v>
      </c>
      <c r="E43" s="116">
        <f t="shared" si="13"/>
        <v>9124.6389999999992</v>
      </c>
      <c r="F43" s="116">
        <f t="shared" si="20"/>
        <v>1813168.6</v>
      </c>
      <c r="G43" s="190">
        <f t="shared" si="14"/>
        <v>165.445089211354</v>
      </c>
      <c r="H43" s="190">
        <f t="shared" si="15"/>
        <v>4.6686184744551031</v>
      </c>
      <c r="I43" s="76">
        <f t="shared" si="16"/>
        <v>5.942491769477825</v>
      </c>
      <c r="J43" s="80">
        <f t="shared" si="18"/>
        <v>-0.2143668589606913</v>
      </c>
      <c r="K43" s="80">
        <f t="shared" si="19"/>
        <v>-6.0421052883094351E-2</v>
      </c>
      <c r="L43" s="10"/>
    </row>
    <row r="44" spans="1:23" x14ac:dyDescent="0.2">
      <c r="A44" s="344" t="s">
        <v>371</v>
      </c>
      <c r="B44" s="94" t="s">
        <v>207</v>
      </c>
      <c r="C44" s="110">
        <f t="shared" si="17"/>
        <v>716.6</v>
      </c>
      <c r="D44" s="110">
        <v>5612</v>
      </c>
      <c r="E44" s="110">
        <f t="shared" si="13"/>
        <v>9029.7080000000005</v>
      </c>
      <c r="F44" s="110">
        <f t="shared" si="20"/>
        <v>1822601.6</v>
      </c>
      <c r="G44" s="183">
        <f t="shared" si="14"/>
        <v>164.57560248332803</v>
      </c>
      <c r="H44" s="183">
        <f t="shared" si="15"/>
        <v>4.3542298444424263</v>
      </c>
      <c r="I44" s="110">
        <f t="shared" si="16"/>
        <v>5.942491769477825</v>
      </c>
      <c r="J44" s="96">
        <f t="shared" si="18"/>
        <v>-0.26727204456439013</v>
      </c>
      <c r="K44" s="96">
        <f t="shared" si="19"/>
        <v>-6.7340827213209067E-2</v>
      </c>
      <c r="L44" s="10"/>
    </row>
    <row r="45" spans="1:23" x14ac:dyDescent="0.2">
      <c r="A45" s="344" t="s">
        <v>370</v>
      </c>
      <c r="B45" s="77" t="s">
        <v>336</v>
      </c>
      <c r="C45" s="116">
        <f t="shared" si="17"/>
        <v>689</v>
      </c>
      <c r="D45" s="116">
        <v>5549</v>
      </c>
      <c r="E45" s="116">
        <f t="shared" si="13"/>
        <v>8928.3410000000003</v>
      </c>
      <c r="F45" s="116">
        <f t="shared" si="20"/>
        <v>1831959.2</v>
      </c>
      <c r="G45" s="190">
        <f t="shared" si="14"/>
        <v>163.56356435687201</v>
      </c>
      <c r="H45" s="190">
        <f t="shared" ref="H45:H46" si="21">C45/G45</f>
        <v>4.2124296001321042</v>
      </c>
      <c r="I45" s="76">
        <f t="shared" si="16"/>
        <v>5.942491769477825</v>
      </c>
      <c r="J45" s="80">
        <f t="shared" si="18"/>
        <v>-0.29113412966455715</v>
      </c>
      <c r="K45" s="80">
        <f t="shared" si="19"/>
        <v>-3.2566090761449021E-2</v>
      </c>
      <c r="L45" s="10"/>
    </row>
    <row r="46" spans="1:23" x14ac:dyDescent="0.2">
      <c r="A46" s="344" t="s">
        <v>468</v>
      </c>
      <c r="B46" s="94" t="s">
        <v>467</v>
      </c>
      <c r="C46" s="110">
        <f t="shared" si="17"/>
        <v>686.8</v>
      </c>
      <c r="D46" s="110">
        <v>5514</v>
      </c>
      <c r="E46" s="110">
        <f t="shared" si="13"/>
        <v>8872.0259999999998</v>
      </c>
      <c r="F46" s="110">
        <f t="shared" si="20"/>
        <v>1841523</v>
      </c>
      <c r="G46" s="183">
        <f t="shared" si="14"/>
        <v>163.38039935597999</v>
      </c>
      <c r="H46" s="183">
        <f t="shared" si="21"/>
        <v>4.2036866276937639</v>
      </c>
      <c r="I46" s="110">
        <f t="shared" si="16"/>
        <v>5.942491769477825</v>
      </c>
      <c r="J46" s="96">
        <f t="shared" si="18"/>
        <v>-0.29260539336630031</v>
      </c>
      <c r="K46" s="96">
        <f t="shared" si="19"/>
        <v>-2.0755177577486731E-3</v>
      </c>
      <c r="L46" s="10"/>
    </row>
    <row r="47" spans="1:23" x14ac:dyDescent="0.2">
      <c r="A47" s="344" t="s">
        <v>566</v>
      </c>
      <c r="B47" s="478" t="s">
        <v>565</v>
      </c>
      <c r="C47" s="116">
        <f t="shared" si="17"/>
        <v>683.8</v>
      </c>
      <c r="D47" s="116">
        <v>5456</v>
      </c>
      <c r="E47" s="116">
        <f t="shared" si="13"/>
        <v>8778.7039999999997</v>
      </c>
      <c r="F47" s="116">
        <f t="shared" si="20"/>
        <v>1850963</v>
      </c>
      <c r="G47" s="190">
        <f t="shared" ref="G47:G48" si="22">E47*F47/100000000</f>
        <v>162.49056291951999</v>
      </c>
      <c r="H47" s="190">
        <f t="shared" ref="H47:H48" si="23">C47/G47</f>
        <v>4.2082443910215233</v>
      </c>
      <c r="I47" s="76">
        <f t="shared" si="16"/>
        <v>5.942491769477825</v>
      </c>
      <c r="J47" s="80">
        <f t="shared" si="18"/>
        <v>-0.29183841488243112</v>
      </c>
      <c r="K47" s="80">
        <f t="shared" si="19"/>
        <v>1.0842300417288379E-3</v>
      </c>
      <c r="L47" s="10"/>
    </row>
    <row r="48" spans="1:23" x14ac:dyDescent="0.2">
      <c r="A48" s="344" t="s">
        <v>600</v>
      </c>
      <c r="B48" s="480" t="s">
        <v>599</v>
      </c>
      <c r="C48" s="110">
        <f t="shared" si="17"/>
        <v>685.4</v>
      </c>
      <c r="D48" s="110">
        <v>5492</v>
      </c>
      <c r="E48" s="110">
        <f t="shared" ref="E48" si="24">D48*1.609</f>
        <v>8836.6280000000006</v>
      </c>
      <c r="F48" s="110">
        <f t="shared" si="20"/>
        <v>1861346.2</v>
      </c>
      <c r="G48" s="483">
        <f t="shared" si="22"/>
        <v>164.48023948613599</v>
      </c>
      <c r="H48" s="483">
        <f t="shared" si="23"/>
        <v>4.1670659171053321</v>
      </c>
      <c r="I48" s="110">
        <f t="shared" si="16"/>
        <v>5.942491769477825</v>
      </c>
      <c r="J48" s="96">
        <f t="shared" si="18"/>
        <v>-0.29876791104558853</v>
      </c>
      <c r="K48" s="96">
        <f t="shared" si="19"/>
        <v>-9.7851907089919078E-3</v>
      </c>
      <c r="L48" s="10"/>
    </row>
    <row r="49" spans="1:23" x14ac:dyDescent="0.2">
      <c r="A49" s="344" t="s">
        <v>680</v>
      </c>
      <c r="B49" s="478" t="s">
        <v>599</v>
      </c>
      <c r="C49" s="76">
        <f>AVERAGE(C19:C23)</f>
        <v>693.6</v>
      </c>
      <c r="D49" s="76">
        <v>5492</v>
      </c>
      <c r="E49" s="76">
        <f t="shared" si="13"/>
        <v>8836.6280000000006</v>
      </c>
      <c r="F49" s="76">
        <f t="shared" si="20"/>
        <v>1871980</v>
      </c>
      <c r="G49" s="482">
        <f t="shared" ref="G49" si="25">E49*F49/100000000</f>
        <v>165.41990883440002</v>
      </c>
      <c r="H49" s="482">
        <f t="shared" ref="H49" si="26">C49/G49</f>
        <v>4.1929656767877628</v>
      </c>
      <c r="I49" s="76">
        <f t="shared" si="16"/>
        <v>5.942491769477825</v>
      </c>
      <c r="J49" s="98">
        <f t="shared" si="18"/>
        <v>-0.29440951044746594</v>
      </c>
      <c r="K49" s="98">
        <f>(H49-H48)/H48</f>
        <v>6.2153467686016347E-3</v>
      </c>
      <c r="L49" s="10"/>
    </row>
    <row r="50" spans="1:23" ht="29.25" thickBot="1" x14ac:dyDescent="0.25">
      <c r="A50" s="10"/>
      <c r="B50" s="20" t="s">
        <v>22</v>
      </c>
      <c r="C50" s="47">
        <f>C38</f>
        <v>970.8</v>
      </c>
      <c r="D50" s="47">
        <f t="shared" ref="D50:I50" si="27">D38</f>
        <v>5818</v>
      </c>
      <c r="E50" s="47">
        <f t="shared" si="27"/>
        <v>9361.1620000000003</v>
      </c>
      <c r="F50" s="47">
        <f t="shared" si="27"/>
        <v>1745144.6</v>
      </c>
      <c r="G50" s="181">
        <f t="shared" si="27"/>
        <v>163.36581314025202</v>
      </c>
      <c r="H50" s="181">
        <f t="shared" si="27"/>
        <v>5.942491769477825</v>
      </c>
      <c r="I50" s="47">
        <f t="shared" si="27"/>
        <v>5.942491769477825</v>
      </c>
      <c r="J50" s="118"/>
      <c r="K50" s="118"/>
      <c r="L50" s="10"/>
    </row>
    <row r="51" spans="1:23" ht="9" customHeight="1" x14ac:dyDescent="0.2"/>
    <row r="52" spans="1:23" ht="12" customHeight="1" x14ac:dyDescent="0.2">
      <c r="B52" s="213" t="s">
        <v>228</v>
      </c>
      <c r="C52" s="218"/>
      <c r="D52" s="218"/>
      <c r="E52" s="218"/>
      <c r="F52" s="218"/>
      <c r="G52" s="218"/>
      <c r="H52" s="218"/>
      <c r="I52" s="218"/>
      <c r="J52" s="218"/>
      <c r="K52" s="218"/>
      <c r="L52" s="218"/>
    </row>
    <row r="53" spans="1:23" ht="26.25" customHeight="1" x14ac:dyDescent="0.2">
      <c r="B53" s="688" t="s">
        <v>502</v>
      </c>
      <c r="C53" s="688"/>
      <c r="D53" s="688"/>
      <c r="E53" s="688"/>
      <c r="F53" s="688"/>
      <c r="G53" s="688"/>
      <c r="H53" s="688"/>
      <c r="I53" s="688"/>
      <c r="J53" s="688"/>
      <c r="K53" s="688"/>
      <c r="L53" s="303"/>
      <c r="M53" s="303"/>
    </row>
    <row r="54" spans="1:23" s="10" customFormat="1" ht="11.25" customHeight="1" x14ac:dyDescent="0.2">
      <c r="B54" s="678"/>
      <c r="C54" s="678"/>
      <c r="D54" s="678"/>
      <c r="E54" s="678"/>
      <c r="F54" s="678"/>
      <c r="G54" s="678"/>
      <c r="H54" s="678"/>
      <c r="I54" s="678"/>
      <c r="J54" s="678"/>
      <c r="K54" s="678"/>
      <c r="L54" s="199"/>
      <c r="M54" s="199"/>
      <c r="N54" s="201"/>
      <c r="O54" s="201"/>
    </row>
    <row r="55" spans="1:23" x14ac:dyDescent="0.2">
      <c r="B55" s="142"/>
      <c r="C55" s="142"/>
      <c r="D55" s="142"/>
      <c r="E55" s="142"/>
      <c r="F55" s="142"/>
      <c r="G55" s="142"/>
      <c r="H55" s="142"/>
      <c r="I55" s="142"/>
      <c r="J55" s="142"/>
      <c r="K55" s="142"/>
    </row>
    <row r="56" spans="1:23" ht="15" x14ac:dyDescent="0.2">
      <c r="B56" s="29" t="s">
        <v>21</v>
      </c>
    </row>
    <row r="59" spans="1:23" x14ac:dyDescent="0.2">
      <c r="B59" s="13" t="s">
        <v>504</v>
      </c>
    </row>
    <row r="60" spans="1:23" ht="30.75" customHeight="1" x14ac:dyDescent="0.25">
      <c r="B60" s="679" t="s">
        <v>583</v>
      </c>
      <c r="C60" s="679"/>
      <c r="D60" s="679"/>
      <c r="E60" s="679"/>
      <c r="F60" s="679"/>
      <c r="G60" s="679"/>
      <c r="H60" s="679"/>
      <c r="I60" s="679"/>
      <c r="J60" s="679"/>
      <c r="N60" s="676" t="s">
        <v>702</v>
      </c>
      <c r="O60" s="676"/>
      <c r="P60" s="676"/>
      <c r="Q60" s="676"/>
      <c r="R60" s="676"/>
      <c r="S60" s="676"/>
      <c r="T60" s="676"/>
      <c r="U60" s="676"/>
      <c r="V60" s="676"/>
      <c r="W60" s="676"/>
    </row>
    <row r="61" spans="1:23" x14ac:dyDescent="0.2">
      <c r="B61" s="13" t="s">
        <v>675</v>
      </c>
    </row>
    <row r="62" spans="1:23" ht="11.25" customHeight="1" thickBot="1" x14ac:dyDescent="0.25">
      <c r="B62" s="13"/>
    </row>
    <row r="63" spans="1:23" ht="45" customHeight="1" x14ac:dyDescent="0.2">
      <c r="B63" s="442" t="s">
        <v>275</v>
      </c>
      <c r="C63" s="254" t="s">
        <v>433</v>
      </c>
      <c r="D63" s="254" t="s">
        <v>479</v>
      </c>
      <c r="E63" s="254" t="s">
        <v>480</v>
      </c>
      <c r="F63" s="254"/>
      <c r="G63" s="523" t="s">
        <v>434</v>
      </c>
      <c r="H63" s="254" t="s">
        <v>432</v>
      </c>
      <c r="I63" s="253"/>
    </row>
    <row r="64" spans="1:23" x14ac:dyDescent="0.2">
      <c r="B64" s="94">
        <v>2004</v>
      </c>
      <c r="C64" s="183">
        <v>6.7357049276814873</v>
      </c>
      <c r="D64" s="183">
        <f>C64-G64</f>
        <v>0.16582766293795981</v>
      </c>
      <c r="E64" s="183">
        <f>G64-H64</f>
        <v>0.15785876228165208</v>
      </c>
      <c r="F64" s="183"/>
      <c r="G64" s="183">
        <v>6.5698772647435275</v>
      </c>
      <c r="H64" s="183">
        <v>6.4120185024618754</v>
      </c>
      <c r="I64" s="110">
        <f t="shared" ref="I64:I71" si="28">$H$46</f>
        <v>4.2036866276937639</v>
      </c>
    </row>
    <row r="65" spans="2:15" x14ac:dyDescent="0.2">
      <c r="B65" s="77">
        <v>2005</v>
      </c>
      <c r="C65" s="182">
        <v>6.190569328177328</v>
      </c>
      <c r="D65" s="182">
        <f t="shared" ref="D65:D80" si="29">C65-G65</f>
        <v>0.15651831780047409</v>
      </c>
      <c r="E65" s="182">
        <f t="shared" ref="E65:E76" si="30">G65-H65</f>
        <v>0.14879887695657157</v>
      </c>
      <c r="F65" s="182"/>
      <c r="G65" s="182">
        <v>6.0340510103768539</v>
      </c>
      <c r="H65" s="182">
        <v>5.8852521334202823</v>
      </c>
      <c r="I65" s="76">
        <f t="shared" si="28"/>
        <v>4.2036866276937639</v>
      </c>
    </row>
    <row r="66" spans="2:15" x14ac:dyDescent="0.2">
      <c r="B66" s="94">
        <v>2006</v>
      </c>
      <c r="C66" s="183">
        <v>6.32837410818719</v>
      </c>
      <c r="D66" s="183">
        <f t="shared" si="29"/>
        <v>0.16505987701204194</v>
      </c>
      <c r="E66" s="183">
        <f t="shared" si="30"/>
        <v>0.15666839630666196</v>
      </c>
      <c r="F66" s="183"/>
      <c r="G66" s="183">
        <v>6.1633142311751481</v>
      </c>
      <c r="H66" s="183">
        <v>6.0066458348684861</v>
      </c>
      <c r="I66" s="110">
        <f t="shared" si="28"/>
        <v>4.2036866276937639</v>
      </c>
    </row>
    <row r="67" spans="2:15" x14ac:dyDescent="0.2">
      <c r="B67" s="77">
        <v>2007</v>
      </c>
      <c r="C67" s="182">
        <v>5.9259158063830846</v>
      </c>
      <c r="D67" s="182">
        <f t="shared" si="29"/>
        <v>0.1532121213172104</v>
      </c>
      <c r="E67" s="182">
        <f t="shared" si="30"/>
        <v>0.14548931817909594</v>
      </c>
      <c r="F67" s="182"/>
      <c r="G67" s="182">
        <v>5.7727036850658742</v>
      </c>
      <c r="H67" s="182">
        <v>5.6272143668867782</v>
      </c>
      <c r="I67" s="76">
        <f t="shared" si="28"/>
        <v>4.2036866276937639</v>
      </c>
    </row>
    <row r="68" spans="2:15" x14ac:dyDescent="0.2">
      <c r="B68" s="94">
        <v>2008</v>
      </c>
      <c r="C68" s="183">
        <v>5.6376801621608674</v>
      </c>
      <c r="D68" s="183">
        <f t="shared" si="29"/>
        <v>0.14293531973743345</v>
      </c>
      <c r="E68" s="183">
        <f t="shared" si="30"/>
        <v>0.13586669332821621</v>
      </c>
      <c r="F68" s="183"/>
      <c r="G68" s="183">
        <v>5.494744842423434</v>
      </c>
      <c r="H68" s="183">
        <v>5.3588781490952178</v>
      </c>
      <c r="I68" s="110">
        <f t="shared" si="28"/>
        <v>4.2036866276937639</v>
      </c>
    </row>
    <row r="69" spans="2:15" x14ac:dyDescent="0.2">
      <c r="B69" s="77">
        <v>2009</v>
      </c>
      <c r="C69" s="182">
        <v>5.7288339760827673</v>
      </c>
      <c r="D69" s="182">
        <f t="shared" si="29"/>
        <v>0.1410357878994013</v>
      </c>
      <c r="E69" s="182">
        <f t="shared" si="30"/>
        <v>0.13425843362471124</v>
      </c>
      <c r="F69" s="182"/>
      <c r="G69" s="182">
        <v>5.587798188183366</v>
      </c>
      <c r="H69" s="182">
        <v>5.4535397545586548</v>
      </c>
      <c r="I69" s="76">
        <f t="shared" si="28"/>
        <v>4.2036866276937639</v>
      </c>
      <c r="L69" s="1" t="s">
        <v>36</v>
      </c>
    </row>
    <row r="70" spans="2:15" x14ac:dyDescent="0.2">
      <c r="B70" s="94">
        <v>2010</v>
      </c>
      <c r="C70" s="183">
        <v>4.7745211880918603</v>
      </c>
      <c r="D70" s="183">
        <f t="shared" si="29"/>
        <v>0.12123132060198483</v>
      </c>
      <c r="E70" s="183">
        <f t="shared" si="30"/>
        <v>0.11522732711219863</v>
      </c>
      <c r="F70" s="183"/>
      <c r="G70" s="183">
        <v>4.6532898674898755</v>
      </c>
      <c r="H70" s="183">
        <v>4.5380625403776769</v>
      </c>
      <c r="I70" s="110">
        <f t="shared" si="28"/>
        <v>4.2036866276937639</v>
      </c>
    </row>
    <row r="71" spans="2:15" ht="15" thickBot="1" x14ac:dyDescent="0.25">
      <c r="B71" s="77">
        <v>2011</v>
      </c>
      <c r="C71" s="182">
        <v>4.7689666463223892</v>
      </c>
      <c r="D71" s="182">
        <f>C71-G71</f>
        <v>0.12507656630439712</v>
      </c>
      <c r="E71" s="182">
        <f>G71-H71</f>
        <v>0.1186834280508835</v>
      </c>
      <c r="F71" s="182"/>
      <c r="G71" s="182">
        <v>4.6438900800179921</v>
      </c>
      <c r="H71" s="182">
        <v>4.5252066519671086</v>
      </c>
      <c r="I71" s="47">
        <f t="shared" si="28"/>
        <v>4.2036866276937639</v>
      </c>
    </row>
    <row r="72" spans="2:15" x14ac:dyDescent="0.2">
      <c r="B72" s="94">
        <v>2012</v>
      </c>
      <c r="C72" s="183">
        <v>4.5023812735209354</v>
      </c>
      <c r="D72" s="183">
        <f t="shared" si="29"/>
        <v>0.11981689761647107</v>
      </c>
      <c r="E72" s="183">
        <f t="shared" si="30"/>
        <v>0.11360509603510138</v>
      </c>
      <c r="F72" s="183"/>
      <c r="G72" s="183">
        <v>4.3825643759044643</v>
      </c>
      <c r="H72" s="183">
        <v>4.268959279869363</v>
      </c>
    </row>
    <row r="73" spans="2:15" x14ac:dyDescent="0.2">
      <c r="B73" s="77">
        <v>2013</v>
      </c>
      <c r="C73" s="182">
        <v>4.140065380753513</v>
      </c>
      <c r="D73" s="182">
        <f t="shared" si="29"/>
        <v>0.11068517572481884</v>
      </c>
      <c r="E73" s="182">
        <f t="shared" si="30"/>
        <v>0.10492091928941782</v>
      </c>
      <c r="F73" s="182"/>
      <c r="G73" s="182">
        <v>4.0293802050286942</v>
      </c>
      <c r="H73" s="182">
        <v>3.9244592857392764</v>
      </c>
    </row>
    <row r="74" spans="2:15" x14ac:dyDescent="0.2">
      <c r="B74" s="94">
        <v>2014</v>
      </c>
      <c r="C74" s="183">
        <v>3.9954804368588648</v>
      </c>
      <c r="D74" s="183">
        <f t="shared" si="29"/>
        <v>0.10741298662938492</v>
      </c>
      <c r="E74" s="183">
        <f t="shared" si="30"/>
        <v>0.10178888261021068</v>
      </c>
      <c r="F74" s="183"/>
      <c r="G74" s="183">
        <v>3.8880674502294799</v>
      </c>
      <c r="H74" s="183">
        <v>3.7862785676192692</v>
      </c>
    </row>
    <row r="75" spans="2:15" x14ac:dyDescent="0.2">
      <c r="B75" s="77">
        <v>2015</v>
      </c>
      <c r="C75" s="182">
        <v>4.0000544835169389</v>
      </c>
      <c r="D75" s="182">
        <f t="shared" si="29"/>
        <v>0.10744247977504662</v>
      </c>
      <c r="E75" s="182">
        <f t="shared" si="30"/>
        <v>0.10182159359381382</v>
      </c>
      <c r="F75" s="182"/>
      <c r="G75" s="182">
        <v>3.8926120037418923</v>
      </c>
      <c r="H75" s="182">
        <v>3.7907904101480785</v>
      </c>
    </row>
    <row r="76" spans="2:15" x14ac:dyDescent="0.2">
      <c r="B76" s="94">
        <v>2016</v>
      </c>
      <c r="C76" s="183">
        <v>4.8108182772909753</v>
      </c>
      <c r="D76" s="183">
        <f t="shared" si="29"/>
        <v>0.13062664468746199</v>
      </c>
      <c r="E76" s="183">
        <f t="shared" si="30"/>
        <v>0.12372043787074283</v>
      </c>
      <c r="F76" s="183"/>
      <c r="G76" s="183">
        <v>4.6801916326035133</v>
      </c>
      <c r="H76" s="183">
        <v>4.5564711947327705</v>
      </c>
    </row>
    <row r="77" spans="2:15" x14ac:dyDescent="0.2">
      <c r="B77" s="478">
        <v>2017</v>
      </c>
      <c r="C77" s="482">
        <v>4.5100306802072527</v>
      </c>
      <c r="D77" s="482">
        <f t="shared" ref="D77:D78" si="31">C77-G77</f>
        <v>0.12168716843729488</v>
      </c>
      <c r="E77" s="482">
        <f t="shared" ref="E77:E78" si="32">G77-H77</f>
        <v>0.11529309718935821</v>
      </c>
      <c r="F77" s="482"/>
      <c r="G77" s="482">
        <v>4.3883435117699578</v>
      </c>
      <c r="H77" s="482">
        <v>4.2730504145805996</v>
      </c>
    </row>
    <row r="78" spans="2:15" x14ac:dyDescent="0.2">
      <c r="B78" s="480">
        <v>2018</v>
      </c>
      <c r="C78" s="483">
        <v>4.1455513818872483</v>
      </c>
      <c r="D78" s="483">
        <f t="shared" si="31"/>
        <v>0.11708069202307936</v>
      </c>
      <c r="E78" s="483">
        <f t="shared" si="32"/>
        <v>0.11064903749276978</v>
      </c>
      <c r="F78" s="483"/>
      <c r="G78" s="483">
        <v>4.0284706898641689</v>
      </c>
      <c r="H78" s="483">
        <v>3.9178216523713991</v>
      </c>
    </row>
    <row r="79" spans="2:15" x14ac:dyDescent="0.2">
      <c r="B79" s="478">
        <v>2019</v>
      </c>
      <c r="C79" s="482">
        <v>4.2042822042159536</v>
      </c>
      <c r="D79" s="482">
        <f t="shared" ref="D79" si="33">C79-G79</f>
        <v>0.11873939666521061</v>
      </c>
      <c r="E79" s="482">
        <f t="shared" ref="E79" si="34">G79-H79</f>
        <v>0.11221662365036078</v>
      </c>
      <c r="F79" s="482"/>
      <c r="G79" s="482">
        <v>4.0855428075507429</v>
      </c>
      <c r="H79" s="482">
        <v>3.9733261839003822</v>
      </c>
    </row>
    <row r="80" spans="2:15" ht="29.25" thickBot="1" x14ac:dyDescent="0.3">
      <c r="B80" s="43" t="s">
        <v>22</v>
      </c>
      <c r="C80" s="181">
        <v>6.0623210792253177</v>
      </c>
      <c r="D80" s="181">
        <f t="shared" si="29"/>
        <v>0.11982930974749273</v>
      </c>
      <c r="E80" s="181">
        <f>G80-H80</f>
        <v>0.11518398002527253</v>
      </c>
      <c r="F80" s="181"/>
      <c r="G80" s="181">
        <v>5.942491769477825</v>
      </c>
      <c r="H80" s="181">
        <v>5.8273077894525525</v>
      </c>
      <c r="J80" s="372"/>
      <c r="N80" s="372"/>
      <c r="O80" s="372"/>
    </row>
    <row r="82" spans="2:15" x14ac:dyDescent="0.2">
      <c r="B82" s="213" t="s">
        <v>228</v>
      </c>
      <c r="C82" s="218"/>
      <c r="D82" s="218"/>
      <c r="E82" s="218"/>
      <c r="F82" s="218"/>
      <c r="G82" s="218"/>
      <c r="H82" s="218"/>
      <c r="I82" s="218"/>
      <c r="J82" s="218"/>
    </row>
    <row r="83" spans="2:15" ht="26.25" customHeight="1" x14ac:dyDescent="0.2">
      <c r="B83" s="687" t="s">
        <v>349</v>
      </c>
      <c r="C83" s="687"/>
      <c r="D83" s="687"/>
      <c r="E83" s="687"/>
      <c r="F83" s="687"/>
      <c r="G83" s="687"/>
      <c r="H83" s="687"/>
      <c r="I83" s="687"/>
      <c r="J83" s="687"/>
    </row>
    <row r="84" spans="2:15" s="10" customFormat="1" ht="11.25" customHeight="1" x14ac:dyDescent="0.2">
      <c r="B84" s="678"/>
      <c r="C84" s="678"/>
      <c r="D84" s="678"/>
      <c r="E84" s="678"/>
      <c r="F84" s="678"/>
      <c r="G84" s="678"/>
      <c r="H84" s="678"/>
      <c r="I84" s="678"/>
      <c r="J84" s="678"/>
      <c r="K84" s="678"/>
      <c r="L84" s="199"/>
      <c r="M84" s="199"/>
      <c r="N84" s="201"/>
      <c r="O84" s="201"/>
    </row>
    <row r="86" spans="2:15" ht="15" x14ac:dyDescent="0.2">
      <c r="B86" s="29" t="s">
        <v>21</v>
      </c>
    </row>
  </sheetData>
  <mergeCells count="13">
    <mergeCell ref="B84:K84"/>
    <mergeCell ref="B60:J60"/>
    <mergeCell ref="N60:W60"/>
    <mergeCell ref="B83:J83"/>
    <mergeCell ref="N4:W4"/>
    <mergeCell ref="N34:W34"/>
    <mergeCell ref="B54:K54"/>
    <mergeCell ref="B34:J34"/>
    <mergeCell ref="H7:I7"/>
    <mergeCell ref="H37:I37"/>
    <mergeCell ref="B28:K28"/>
    <mergeCell ref="B27:K27"/>
    <mergeCell ref="B53:K53"/>
  </mergeCells>
  <hyperlinks>
    <hyperlink ref="B30" location="Contents!A1" tooltip="Contents Page" display="Return to Contents Page"/>
    <hyperlink ref="B56" location="Contents!A1" tooltip="Contents Page" display="Return to Contents Page"/>
    <hyperlink ref="B86" location="Contents!A1" tooltip="Contents Page" display="Return to Contents Page"/>
  </hyperlinks>
  <pageMargins left="0.70866141732283472" right="0.70866141732283472" top="0.74803149606299213" bottom="0.74803149606299213" header="0.31496062992125984" footer="0.31496062992125984"/>
  <pageSetup scale="36" orientation="landscape" r:id="rId1"/>
  <ignoredErrors>
    <ignoredError sqref="F38 C38:C49 F40:F49" formulaRange="1"/>
    <ignoredError sqref="H38:H40"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T57"/>
  <sheetViews>
    <sheetView showGridLines="0" zoomScaleNormal="100" workbookViewId="0">
      <selection activeCell="H18" sqref="H18"/>
    </sheetView>
  </sheetViews>
  <sheetFormatPr defaultRowHeight="14.25" x14ac:dyDescent="0.2"/>
  <cols>
    <col min="1" max="1" width="8.7109375" style="1" customWidth="1"/>
    <col min="2" max="2" width="12.7109375" style="1" customWidth="1"/>
    <col min="3" max="3" width="15.7109375" style="1" customWidth="1"/>
    <col min="4" max="4" width="8.28515625" style="1" hidden="1" customWidth="1"/>
    <col min="5" max="5" width="14.42578125" style="1" bestFit="1" customWidth="1"/>
    <col min="6" max="6" width="17.7109375" style="3" customWidth="1"/>
    <col min="7" max="7" width="8.42578125" style="1" hidden="1" customWidth="1"/>
    <col min="8" max="9" width="13.7109375" style="1" customWidth="1"/>
    <col min="10" max="10" width="9.140625" style="1" customWidth="1"/>
    <col min="11" max="16384" width="9.140625" style="1"/>
  </cols>
  <sheetData>
    <row r="1" spans="2:20" s="10" customFormat="1" x14ac:dyDescent="0.2">
      <c r="B1" s="163" t="s">
        <v>488</v>
      </c>
      <c r="C1" s="13"/>
      <c r="D1" s="13"/>
      <c r="E1" s="13"/>
      <c r="F1" s="13"/>
      <c r="G1" s="13"/>
      <c r="H1" s="13"/>
      <c r="I1" s="13"/>
      <c r="J1" s="13"/>
      <c r="K1" s="13"/>
      <c r="L1" s="13"/>
      <c r="M1" s="13"/>
    </row>
    <row r="2" spans="2:20" s="10" customFormat="1" x14ac:dyDescent="0.2"/>
    <row r="3" spans="2:20" s="10" customFormat="1" ht="15" customHeight="1" x14ac:dyDescent="0.2">
      <c r="B3" s="13" t="s">
        <v>107</v>
      </c>
      <c r="F3" s="202"/>
    </row>
    <row r="4" spans="2:20" s="2" customFormat="1" ht="31.5" customHeight="1" x14ac:dyDescent="0.25">
      <c r="B4" s="679" t="s">
        <v>352</v>
      </c>
      <c r="C4" s="679"/>
      <c r="D4" s="679"/>
      <c r="E4" s="679"/>
      <c r="F4" s="679"/>
      <c r="G4" s="679"/>
      <c r="H4" s="679"/>
      <c r="I4" s="229"/>
      <c r="K4" s="676" t="s">
        <v>755</v>
      </c>
      <c r="L4" s="676"/>
      <c r="M4" s="676"/>
      <c r="N4" s="676"/>
      <c r="O4" s="676"/>
      <c r="P4" s="676"/>
      <c r="Q4" s="676"/>
      <c r="R4" s="676"/>
      <c r="S4" s="676"/>
      <c r="T4" s="676"/>
    </row>
    <row r="5" spans="2:20" ht="15" customHeight="1" x14ac:dyDescent="0.2">
      <c r="B5" s="13" t="s">
        <v>675</v>
      </c>
      <c r="C5" s="2"/>
      <c r="D5" s="2"/>
      <c r="E5" s="2"/>
      <c r="F5" s="40"/>
      <c r="G5" s="2"/>
      <c r="H5" s="2"/>
      <c r="I5" s="2"/>
    </row>
    <row r="6" spans="2:20" s="6" customFormat="1" ht="15" customHeight="1" thickBot="1" x14ac:dyDescent="0.25">
      <c r="C6" s="1"/>
      <c r="D6" s="1"/>
      <c r="E6" s="1"/>
      <c r="F6" s="3"/>
      <c r="G6" s="1"/>
      <c r="H6" s="1"/>
      <c r="I6" s="1"/>
    </row>
    <row r="7" spans="2:20" ht="57" customHeight="1" x14ac:dyDescent="0.2">
      <c r="B7" s="93" t="s">
        <v>0</v>
      </c>
      <c r="C7" s="93" t="s">
        <v>173</v>
      </c>
      <c r="D7" s="93" t="s">
        <v>110</v>
      </c>
      <c r="E7" s="203" t="s">
        <v>208</v>
      </c>
      <c r="F7" s="686" t="s">
        <v>205</v>
      </c>
      <c r="G7" s="686"/>
      <c r="H7" s="165" t="s">
        <v>26</v>
      </c>
      <c r="I7" s="165" t="s">
        <v>240</v>
      </c>
    </row>
    <row r="8" spans="2:20" ht="15" customHeight="1" x14ac:dyDescent="0.2">
      <c r="B8" s="94">
        <v>2004</v>
      </c>
      <c r="C8" s="94">
        <v>83</v>
      </c>
      <c r="D8" s="150">
        <v>151559</v>
      </c>
      <c r="E8" s="183">
        <f>D8/100000</f>
        <v>1.51559</v>
      </c>
      <c r="F8" s="183">
        <f>(C8/D8)*100000</f>
        <v>54.76415125462691</v>
      </c>
      <c r="G8" s="110">
        <f t="shared" ref="G8:G24" si="0">$F$24</f>
        <v>50.228210783778479</v>
      </c>
      <c r="H8" s="96"/>
      <c r="I8" s="96"/>
    </row>
    <row r="9" spans="2:20" ht="15" customHeight="1" x14ac:dyDescent="0.2">
      <c r="B9" s="77">
        <v>2005</v>
      </c>
      <c r="C9" s="77">
        <v>83</v>
      </c>
      <c r="D9" s="151">
        <v>153284</v>
      </c>
      <c r="E9" s="182">
        <f t="shared" ref="E9:E15" si="1">D9/100000</f>
        <v>1.53284</v>
      </c>
      <c r="F9" s="182">
        <f t="shared" ref="F9:F14" si="2">(C9/D9)*100000</f>
        <v>54.14785626679889</v>
      </c>
      <c r="G9" s="76">
        <f t="shared" si="0"/>
        <v>50.228210783778479</v>
      </c>
      <c r="H9" s="80"/>
      <c r="I9" s="80">
        <f>(F9-F8)/F8</f>
        <v>-1.1253620730147821E-2</v>
      </c>
    </row>
    <row r="10" spans="2:20" ht="15" customHeight="1" x14ac:dyDescent="0.2">
      <c r="B10" s="94">
        <v>2006</v>
      </c>
      <c r="C10" s="94">
        <v>65</v>
      </c>
      <c r="D10" s="150">
        <v>155458</v>
      </c>
      <c r="E10" s="183">
        <f t="shared" si="1"/>
        <v>1.5545800000000001</v>
      </c>
      <c r="F10" s="183">
        <f t="shared" si="2"/>
        <v>41.81193634293507</v>
      </c>
      <c r="G10" s="110">
        <f t="shared" si="0"/>
        <v>50.228210783778479</v>
      </c>
      <c r="H10" s="96"/>
      <c r="I10" s="96">
        <f t="shared" ref="I10:I17" si="3">(F10-F9)/F9</f>
        <v>-0.227819174651752</v>
      </c>
    </row>
    <row r="11" spans="2:20" ht="15" customHeight="1" x14ac:dyDescent="0.2">
      <c r="B11" s="77">
        <v>2007</v>
      </c>
      <c r="C11" s="77">
        <v>73</v>
      </c>
      <c r="D11" s="151">
        <v>157722</v>
      </c>
      <c r="E11" s="182">
        <f t="shared" si="1"/>
        <v>1.5772200000000001</v>
      </c>
      <c r="F11" s="182">
        <f t="shared" si="2"/>
        <v>46.28396799431912</v>
      </c>
      <c r="G11" s="76">
        <f t="shared" si="0"/>
        <v>50.228210783778479</v>
      </c>
      <c r="H11" s="80"/>
      <c r="I11" s="80">
        <f t="shared" si="3"/>
        <v>0.10695586099397872</v>
      </c>
    </row>
    <row r="12" spans="2:20" ht="15" customHeight="1" x14ac:dyDescent="0.2">
      <c r="B12" s="94">
        <v>2008</v>
      </c>
      <c r="C12" s="94">
        <v>87</v>
      </c>
      <c r="D12" s="150">
        <v>160424</v>
      </c>
      <c r="E12" s="183">
        <f t="shared" si="1"/>
        <v>1.6042400000000001</v>
      </c>
      <c r="F12" s="183">
        <f t="shared" si="2"/>
        <v>54.231287089213581</v>
      </c>
      <c r="G12" s="110">
        <f t="shared" si="0"/>
        <v>50.228210783778479</v>
      </c>
      <c r="H12" s="96"/>
      <c r="I12" s="96">
        <f t="shared" si="3"/>
        <v>0.17170781675136221</v>
      </c>
    </row>
    <row r="13" spans="2:20" ht="15" customHeight="1" x14ac:dyDescent="0.2">
      <c r="B13" s="77">
        <v>2009</v>
      </c>
      <c r="C13" s="77">
        <v>79</v>
      </c>
      <c r="D13" s="151">
        <v>163021</v>
      </c>
      <c r="E13" s="182">
        <f t="shared" si="1"/>
        <v>1.6302099999999999</v>
      </c>
      <c r="F13" s="182">
        <f t="shared" si="2"/>
        <v>48.460014353978934</v>
      </c>
      <c r="G13" s="76">
        <f t="shared" si="0"/>
        <v>50.228210783778479</v>
      </c>
      <c r="H13" s="80">
        <f t="shared" ref="H13:H19" si="4">(F13-$F$24)/$F$24</f>
        <v>-3.5203253355196064E-2</v>
      </c>
      <c r="I13" s="80">
        <f t="shared" si="3"/>
        <v>-0.10641961577899804</v>
      </c>
    </row>
    <row r="14" spans="2:20" ht="15" customHeight="1" x14ac:dyDescent="0.2">
      <c r="B14" s="94">
        <v>2010</v>
      </c>
      <c r="C14" s="94">
        <v>78</v>
      </c>
      <c r="D14" s="150">
        <v>166500</v>
      </c>
      <c r="E14" s="183">
        <f t="shared" si="1"/>
        <v>1.665</v>
      </c>
      <c r="F14" s="183">
        <f t="shared" si="2"/>
        <v>46.846846846846852</v>
      </c>
      <c r="G14" s="110">
        <f t="shared" si="0"/>
        <v>50.228210783778479</v>
      </c>
      <c r="H14" s="96">
        <f t="shared" si="4"/>
        <v>-6.7320015667841807E-2</v>
      </c>
      <c r="I14" s="96">
        <f t="shared" si="3"/>
        <v>-3.3288630402554337E-2</v>
      </c>
    </row>
    <row r="15" spans="2:20" ht="15" customHeight="1" x14ac:dyDescent="0.2">
      <c r="B15" s="77">
        <v>2011</v>
      </c>
      <c r="C15" s="77">
        <v>90</v>
      </c>
      <c r="D15" s="151">
        <v>169420</v>
      </c>
      <c r="E15" s="182">
        <f t="shared" si="1"/>
        <v>1.6941999999999999</v>
      </c>
      <c r="F15" s="182">
        <f t="shared" ref="F15:F24" si="5">(C15/D15)*100000</f>
        <v>53.12241766025263</v>
      </c>
      <c r="G15" s="76">
        <f t="shared" si="0"/>
        <v>50.228210783778479</v>
      </c>
      <c r="H15" s="80">
        <f t="shared" si="4"/>
        <v>5.7621142208968613E-2</v>
      </c>
      <c r="I15" s="80">
        <f t="shared" si="3"/>
        <v>0.13395930005539256</v>
      </c>
    </row>
    <row r="16" spans="2:20" ht="15" customHeight="1" x14ac:dyDescent="0.2">
      <c r="B16" s="94">
        <v>2012</v>
      </c>
      <c r="C16" s="94">
        <v>66</v>
      </c>
      <c r="D16" s="150">
        <v>172225</v>
      </c>
      <c r="E16" s="183">
        <f>D16/100000</f>
        <v>1.7222500000000001</v>
      </c>
      <c r="F16" s="183">
        <f t="shared" si="5"/>
        <v>38.321962548991145</v>
      </c>
      <c r="G16" s="110">
        <f t="shared" si="0"/>
        <v>50.228210783778479</v>
      </c>
      <c r="H16" s="96">
        <f t="shared" si="4"/>
        <v>-0.23704304909528118</v>
      </c>
      <c r="I16" s="96">
        <f t="shared" si="3"/>
        <v>-0.2786103449944356</v>
      </c>
      <c r="J16" s="178"/>
    </row>
    <row r="17" spans="1:15" s="2" customFormat="1" ht="15" customHeight="1" x14ac:dyDescent="0.2">
      <c r="B17" s="77">
        <v>2013</v>
      </c>
      <c r="C17" s="77">
        <v>80</v>
      </c>
      <c r="D17" s="151">
        <v>175809</v>
      </c>
      <c r="E17" s="182">
        <f t="shared" ref="E17" si="6">D17/100000</f>
        <v>1.7580899999999999</v>
      </c>
      <c r="F17" s="182">
        <f t="shared" si="5"/>
        <v>45.503927557747332</v>
      </c>
      <c r="G17" s="76">
        <f t="shared" si="0"/>
        <v>50.228210783778479</v>
      </c>
      <c r="H17" s="80">
        <f t="shared" si="4"/>
        <v>-9.4056370957909669E-2</v>
      </c>
      <c r="I17" s="80">
        <f t="shared" si="3"/>
        <v>0.18741120055045973</v>
      </c>
      <c r="J17" s="178"/>
    </row>
    <row r="18" spans="1:15" ht="15" customHeight="1" x14ac:dyDescent="0.2">
      <c r="B18" s="94">
        <v>2014</v>
      </c>
      <c r="C18" s="94">
        <v>77</v>
      </c>
      <c r="D18" s="150">
        <v>181528</v>
      </c>
      <c r="E18" s="183">
        <f>D18/100000</f>
        <v>1.81528</v>
      </c>
      <c r="F18" s="183">
        <f t="shared" si="5"/>
        <v>42.41769864704068</v>
      </c>
      <c r="G18" s="110">
        <f t="shared" si="0"/>
        <v>50.228210783778479</v>
      </c>
      <c r="H18" s="96">
        <f t="shared" si="4"/>
        <v>-0.15550050489276543</v>
      </c>
      <c r="I18" s="96">
        <f t="shared" ref="I18:I22" si="7">(F18-F17)/F17</f>
        <v>-6.7823352320303204E-2</v>
      </c>
    </row>
    <row r="19" spans="1:15" ht="15" customHeight="1" x14ac:dyDescent="0.2">
      <c r="B19" s="77">
        <v>2015</v>
      </c>
      <c r="C19" s="77">
        <v>69</v>
      </c>
      <c r="D19" s="151">
        <v>186726</v>
      </c>
      <c r="E19" s="182">
        <f t="shared" ref="E19" si="8">D19/100000</f>
        <v>1.8672599999999999</v>
      </c>
      <c r="F19" s="182">
        <f t="shared" si="5"/>
        <v>36.952540085472833</v>
      </c>
      <c r="G19" s="76">
        <f t="shared" si="0"/>
        <v>50.228210783778479</v>
      </c>
      <c r="H19" s="80">
        <f t="shared" si="4"/>
        <v>-0.26430705954178857</v>
      </c>
      <c r="I19" s="80">
        <f t="shared" si="7"/>
        <v>-0.12884146796938806</v>
      </c>
    </row>
    <row r="20" spans="1:15" ht="15" customHeight="1" x14ac:dyDescent="0.2">
      <c r="B20" s="94">
        <v>2016</v>
      </c>
      <c r="C20" s="94">
        <v>90</v>
      </c>
      <c r="D20" s="150">
        <v>191990</v>
      </c>
      <c r="E20" s="183">
        <f>D20/100000</f>
        <v>1.9198999999999999</v>
      </c>
      <c r="F20" s="183">
        <f t="shared" ref="F20" si="9">(C20/D20)*100000</f>
        <v>46.877441533413197</v>
      </c>
      <c r="G20" s="110">
        <f t="shared" si="0"/>
        <v>50.228210783778479</v>
      </c>
      <c r="H20" s="96">
        <f t="shared" ref="H20" si="10">(F20-$F$24)/$F$24</f>
        <v>-6.6710902062381131E-2</v>
      </c>
      <c r="I20" s="96">
        <f t="shared" si="7"/>
        <v>0.26858509387943658</v>
      </c>
    </row>
    <row r="21" spans="1:15" ht="15" customHeight="1" x14ac:dyDescent="0.2">
      <c r="A21" s="78"/>
      <c r="B21" s="478">
        <v>2017</v>
      </c>
      <c r="C21" s="478">
        <v>92</v>
      </c>
      <c r="D21" s="151">
        <v>196623</v>
      </c>
      <c r="E21" s="482">
        <f>D21/100000</f>
        <v>1.9662299999999999</v>
      </c>
      <c r="F21" s="482">
        <f t="shared" ref="F21" si="11">(C21/D21)*100000</f>
        <v>46.790049994151246</v>
      </c>
      <c r="G21" s="76">
        <f t="shared" si="0"/>
        <v>50.228210783778479</v>
      </c>
      <c r="H21" s="80">
        <f t="shared" ref="H21" si="12">(F21-$F$24)/$F$24</f>
        <v>-6.845079161644374E-2</v>
      </c>
      <c r="I21" s="80">
        <f t="shared" si="7"/>
        <v>-1.8642557358779942E-3</v>
      </c>
    </row>
    <row r="22" spans="1:15" ht="15" customHeight="1" x14ac:dyDescent="0.2">
      <c r="A22" s="78"/>
      <c r="B22" s="480">
        <v>2018</v>
      </c>
      <c r="C22" s="480">
        <v>79</v>
      </c>
      <c r="D22" s="150">
        <v>201747</v>
      </c>
      <c r="E22" s="483">
        <f>D22/100000</f>
        <v>2.0174699999999999</v>
      </c>
      <c r="F22" s="483">
        <f t="shared" ref="F22" si="13">(C22/D22)*100000</f>
        <v>39.157955260796939</v>
      </c>
      <c r="G22" s="110">
        <f t="shared" si="0"/>
        <v>50.228210783778479</v>
      </c>
      <c r="H22" s="96">
        <f t="shared" ref="H22" si="14">(F22-$F$24)/$F$24</f>
        <v>-0.22039916115341202</v>
      </c>
      <c r="I22" s="96">
        <f t="shared" si="7"/>
        <v>-0.16311362638655694</v>
      </c>
    </row>
    <row r="23" spans="1:15" ht="15" customHeight="1" x14ac:dyDescent="0.2">
      <c r="A23" s="78"/>
      <c r="B23" s="478">
        <v>2019</v>
      </c>
      <c r="C23" s="478">
        <v>104</v>
      </c>
      <c r="D23" s="151">
        <v>207678</v>
      </c>
      <c r="E23" s="482">
        <f>D23/100000</f>
        <v>2.0767799999999998</v>
      </c>
      <c r="F23" s="482">
        <f>(C23/D23)*100000</f>
        <v>50.077523859051027</v>
      </c>
      <c r="G23" s="76">
        <f t="shared" si="0"/>
        <v>50.228210783778479</v>
      </c>
      <c r="H23" s="98">
        <f>(F23-$F$24)/$F$24</f>
        <v>-3.0000456392151155E-3</v>
      </c>
      <c r="I23" s="98">
        <f>(F23-F22)/F22</f>
        <v>0.27885951974581868</v>
      </c>
    </row>
    <row r="24" spans="1:15" s="2" customFormat="1" ht="30" customHeight="1" thickBot="1" x14ac:dyDescent="0.25">
      <c r="B24" s="37" t="s">
        <v>22</v>
      </c>
      <c r="C24" s="47">
        <f>AVERAGE(C8:C12)</f>
        <v>78.2</v>
      </c>
      <c r="D24" s="152">
        <f>AVERAGE(D8:D12)</f>
        <v>155689.4</v>
      </c>
      <c r="E24" s="181">
        <f>AVERAGE(E8:E12)</f>
        <v>1.556894</v>
      </c>
      <c r="F24" s="181">
        <f t="shared" si="5"/>
        <v>50.228210783778479</v>
      </c>
      <c r="G24" s="47">
        <f t="shared" si="0"/>
        <v>50.228210783778479</v>
      </c>
      <c r="H24" s="86"/>
      <c r="I24" s="86"/>
      <c r="J24" s="75"/>
    </row>
    <row r="25" spans="1:15" s="2" customFormat="1" ht="15" customHeight="1" x14ac:dyDescent="0.2">
      <c r="B25" s="44"/>
      <c r="C25" s="162"/>
      <c r="D25" s="45"/>
      <c r="E25" s="46"/>
      <c r="F25" s="114"/>
      <c r="G25" s="45"/>
    </row>
    <row r="26" spans="1:15" s="2" customFormat="1" ht="15" customHeight="1" x14ac:dyDescent="0.2">
      <c r="B26" s="213" t="s">
        <v>228</v>
      </c>
      <c r="C26" s="45"/>
      <c r="D26" s="45"/>
      <c r="E26" s="46"/>
      <c r="F26" s="114"/>
      <c r="G26" s="45"/>
      <c r="H26" s="661"/>
      <c r="I26" s="661"/>
    </row>
    <row r="27" spans="1:15" s="2" customFormat="1" ht="15" customHeight="1" x14ac:dyDescent="0.2">
      <c r="B27" s="213" t="s">
        <v>231</v>
      </c>
      <c r="C27" s="662"/>
      <c r="D27" s="662"/>
      <c r="E27" s="662"/>
      <c r="F27" s="662"/>
      <c r="G27" s="662"/>
      <c r="H27" s="662"/>
      <c r="I27" s="662"/>
      <c r="J27" s="210"/>
      <c r="K27" s="210"/>
      <c r="L27" s="210"/>
      <c r="M27" s="210"/>
      <c r="N27" s="210"/>
      <c r="O27" s="210"/>
    </row>
    <row r="28" spans="1:15" ht="16.5" x14ac:dyDescent="0.2">
      <c r="B28" s="22"/>
      <c r="C28" s="3"/>
      <c r="D28" s="3"/>
      <c r="E28" s="3"/>
      <c r="G28" s="3"/>
      <c r="H28" s="3"/>
      <c r="I28" s="3"/>
    </row>
    <row r="29" spans="1:15" ht="15" x14ac:dyDescent="0.2">
      <c r="B29" s="29" t="s">
        <v>21</v>
      </c>
    </row>
    <row r="30" spans="1:15" x14ac:dyDescent="0.2">
      <c r="E30" s="78"/>
      <c r="F30" s="663"/>
      <c r="J30" s="2"/>
      <c r="K30" s="2"/>
      <c r="L30" s="2"/>
    </row>
    <row r="31" spans="1:15" x14ac:dyDescent="0.2">
      <c r="B31" s="2"/>
      <c r="C31" s="2"/>
      <c r="D31" s="2"/>
      <c r="E31" s="2"/>
      <c r="F31" s="40"/>
      <c r="G31" s="2"/>
      <c r="H31" s="2"/>
      <c r="I31" s="2"/>
      <c r="J31" s="2"/>
      <c r="K31" s="2"/>
      <c r="L31" s="2"/>
    </row>
    <row r="32" spans="1:15" ht="15" customHeight="1" x14ac:dyDescent="0.2">
      <c r="B32" s="13" t="s">
        <v>137</v>
      </c>
      <c r="C32" s="10"/>
      <c r="D32" s="10"/>
      <c r="E32" s="10"/>
      <c r="H32" s="2"/>
      <c r="I32" s="2"/>
      <c r="J32" s="2"/>
      <c r="K32" s="2"/>
      <c r="L32" s="2"/>
    </row>
    <row r="33" spans="1:20" ht="45" customHeight="1" x14ac:dyDescent="0.25">
      <c r="B33" s="679" t="s">
        <v>353</v>
      </c>
      <c r="C33" s="679"/>
      <c r="D33" s="679"/>
      <c r="E33" s="679"/>
      <c r="F33" s="679"/>
      <c r="G33" s="679"/>
      <c r="H33" s="679"/>
      <c r="I33" s="679"/>
      <c r="K33" s="676" t="s">
        <v>735</v>
      </c>
      <c r="L33" s="676"/>
      <c r="M33" s="676"/>
      <c r="N33" s="676"/>
      <c r="O33" s="676"/>
      <c r="P33" s="676"/>
      <c r="Q33" s="676"/>
      <c r="R33" s="676"/>
      <c r="S33" s="676"/>
      <c r="T33" s="676"/>
    </row>
    <row r="34" spans="1:20" ht="14.25" customHeight="1" x14ac:dyDescent="0.25">
      <c r="B34" s="13" t="s">
        <v>675</v>
      </c>
      <c r="C34" s="2"/>
      <c r="D34" s="2"/>
      <c r="E34" s="2"/>
      <c r="F34" s="202"/>
      <c r="G34" s="141"/>
      <c r="H34" s="2"/>
      <c r="I34" s="2"/>
      <c r="J34" s="103"/>
      <c r="K34" s="103"/>
      <c r="L34" s="103"/>
      <c r="M34" s="103"/>
      <c r="N34" s="103"/>
      <c r="O34" s="103"/>
      <c r="P34" s="103"/>
      <c r="Q34" s="103"/>
      <c r="R34" s="103"/>
      <c r="S34" s="103"/>
    </row>
    <row r="35" spans="1:20" ht="15" customHeight="1" thickBot="1" x14ac:dyDescent="0.25">
      <c r="A35" s="10"/>
      <c r="B35" s="2"/>
      <c r="C35" s="2"/>
      <c r="D35" s="2"/>
      <c r="E35" s="2"/>
      <c r="F35" s="202"/>
      <c r="G35" s="141"/>
      <c r="H35" s="2"/>
      <c r="I35" s="2"/>
      <c r="J35" s="2"/>
      <c r="K35" s="2"/>
      <c r="L35" s="2"/>
    </row>
    <row r="36" spans="1:20" ht="45" customHeight="1" x14ac:dyDescent="0.2">
      <c r="A36" s="10"/>
      <c r="B36" s="93" t="s">
        <v>0</v>
      </c>
      <c r="C36" s="93" t="s">
        <v>173</v>
      </c>
      <c r="D36" s="93" t="s">
        <v>110</v>
      </c>
      <c r="E36" s="203" t="s">
        <v>208</v>
      </c>
      <c r="F36" s="686" t="s">
        <v>205</v>
      </c>
      <c r="G36" s="686"/>
      <c r="H36" s="165" t="s">
        <v>26</v>
      </c>
      <c r="I36" s="165" t="s">
        <v>241</v>
      </c>
      <c r="J36" s="9"/>
      <c r="K36" s="2"/>
      <c r="L36" s="2"/>
    </row>
    <row r="37" spans="1:20" x14ac:dyDescent="0.2">
      <c r="A37" s="344" t="s">
        <v>364</v>
      </c>
      <c r="B37" s="94" t="s">
        <v>1</v>
      </c>
      <c r="C37" s="110">
        <f t="shared" ref="C37:C47" si="15">AVERAGE(C8:C12)</f>
        <v>78.2</v>
      </c>
      <c r="D37" s="150">
        <f t="shared" ref="D37:E37" si="16">AVERAGE(D8:D12)</f>
        <v>155689.4</v>
      </c>
      <c r="E37" s="183">
        <f t="shared" si="16"/>
        <v>1.556894</v>
      </c>
      <c r="F37" s="183">
        <f t="shared" ref="F37:F40" si="17">(C37/D37)*100000</f>
        <v>50.228210783778479</v>
      </c>
      <c r="G37" s="110">
        <f t="shared" ref="G37:G49" si="18">$F$49</f>
        <v>50.228210783778479</v>
      </c>
      <c r="H37" s="96"/>
      <c r="I37" s="96"/>
      <c r="J37" s="10"/>
    </row>
    <row r="38" spans="1:20" x14ac:dyDescent="0.2">
      <c r="A38" s="344" t="s">
        <v>365</v>
      </c>
      <c r="B38" s="17" t="s">
        <v>39</v>
      </c>
      <c r="C38" s="116">
        <f t="shared" si="15"/>
        <v>77.400000000000006</v>
      </c>
      <c r="D38" s="153">
        <f t="shared" ref="D38:E38" si="19">AVERAGE(D9:D13)</f>
        <v>157981.79999999999</v>
      </c>
      <c r="E38" s="190">
        <f t="shared" si="19"/>
        <v>1.5798179999999999</v>
      </c>
      <c r="F38" s="190">
        <f t="shared" si="17"/>
        <v>48.992985267923274</v>
      </c>
      <c r="G38" s="116">
        <f t="shared" si="18"/>
        <v>50.228210783778479</v>
      </c>
      <c r="H38" s="80">
        <f t="shared" ref="H38:H43" si="20">(F38-$F$49)/$F$49</f>
        <v>-2.4592265911532914E-2</v>
      </c>
      <c r="I38" s="80">
        <f t="shared" ref="I38:I43" si="21">(F38-F37)/F37</f>
        <v>-2.4592265911532914E-2</v>
      </c>
      <c r="J38" s="10"/>
    </row>
    <row r="39" spans="1:20" x14ac:dyDescent="0.2">
      <c r="A39" s="344" t="s">
        <v>367</v>
      </c>
      <c r="B39" s="94" t="s">
        <v>40</v>
      </c>
      <c r="C39" s="110">
        <f t="shared" si="15"/>
        <v>76.400000000000006</v>
      </c>
      <c r="D39" s="150">
        <f t="shared" ref="D39:E39" si="22">AVERAGE(D10:D14)</f>
        <v>160625</v>
      </c>
      <c r="E39" s="183">
        <f t="shared" si="22"/>
        <v>1.60625</v>
      </c>
      <c r="F39" s="183">
        <f t="shared" si="17"/>
        <v>47.564202334630352</v>
      </c>
      <c r="G39" s="110">
        <f t="shared" si="18"/>
        <v>50.228210783778479</v>
      </c>
      <c r="H39" s="96">
        <f t="shared" si="20"/>
        <v>-5.3038091693452992E-2</v>
      </c>
      <c r="I39" s="96">
        <f t="shared" si="21"/>
        <v>-2.9163010285645441E-2</v>
      </c>
      <c r="J39" s="10"/>
    </row>
    <row r="40" spans="1:20" x14ac:dyDescent="0.2">
      <c r="A40" s="344" t="s">
        <v>366</v>
      </c>
      <c r="B40" s="77" t="s">
        <v>41</v>
      </c>
      <c r="C40" s="116">
        <f t="shared" si="15"/>
        <v>81.400000000000006</v>
      </c>
      <c r="D40" s="153">
        <f t="shared" ref="D40:E40" si="23">AVERAGE(D11:D15)</f>
        <v>163417.4</v>
      </c>
      <c r="E40" s="190">
        <f t="shared" si="23"/>
        <v>1.6341740000000002</v>
      </c>
      <c r="F40" s="190">
        <f t="shared" si="17"/>
        <v>49.811097227100674</v>
      </c>
      <c r="G40" s="116">
        <f t="shared" si="18"/>
        <v>50.228210783778479</v>
      </c>
      <c r="H40" s="80">
        <f t="shared" si="20"/>
        <v>-8.3043682060145035E-3</v>
      </c>
      <c r="I40" s="80">
        <f t="shared" si="21"/>
        <v>4.7239200537047853E-2</v>
      </c>
      <c r="J40" s="10"/>
    </row>
    <row r="41" spans="1:20" x14ac:dyDescent="0.2">
      <c r="A41" s="344" t="s">
        <v>368</v>
      </c>
      <c r="B41" s="94" t="s">
        <v>104</v>
      </c>
      <c r="C41" s="110">
        <f t="shared" si="15"/>
        <v>80</v>
      </c>
      <c r="D41" s="150">
        <f t="shared" ref="D41:D48" si="24">AVERAGE(D12:D16)</f>
        <v>166318</v>
      </c>
      <c r="E41" s="183">
        <f t="shared" ref="E41" si="25">AVERAGE(E12:E16)</f>
        <v>1.6631800000000001</v>
      </c>
      <c r="F41" s="183">
        <f t="shared" ref="F41:F42" si="26">(C41/D41)*100000</f>
        <v>48.100626510660305</v>
      </c>
      <c r="G41" s="110">
        <f t="shared" si="18"/>
        <v>50.228210783778479</v>
      </c>
      <c r="H41" s="96">
        <f t="shared" si="20"/>
        <v>-4.2358352804501863E-2</v>
      </c>
      <c r="I41" s="96">
        <f t="shared" si="21"/>
        <v>-3.433914954015016E-2</v>
      </c>
      <c r="J41" s="10"/>
    </row>
    <row r="42" spans="1:20" x14ac:dyDescent="0.2">
      <c r="A42" s="344" t="s">
        <v>369</v>
      </c>
      <c r="B42" s="77" t="s">
        <v>176</v>
      </c>
      <c r="C42" s="116">
        <f t="shared" si="15"/>
        <v>78.599999999999994</v>
      </c>
      <c r="D42" s="153">
        <f t="shared" si="24"/>
        <v>169395</v>
      </c>
      <c r="E42" s="190">
        <f t="shared" ref="E42" si="27">AVERAGE(E13:E17)</f>
        <v>1.6939499999999998</v>
      </c>
      <c r="F42" s="190">
        <f t="shared" si="26"/>
        <v>46.40042504206145</v>
      </c>
      <c r="G42" s="116">
        <f t="shared" si="18"/>
        <v>50.228210783778479</v>
      </c>
      <c r="H42" s="80">
        <f t="shared" si="20"/>
        <v>-7.6207885608245429E-2</v>
      </c>
      <c r="I42" s="80">
        <f t="shared" si="21"/>
        <v>-3.5346763481803052E-2</v>
      </c>
      <c r="J42" s="10"/>
    </row>
    <row r="43" spans="1:20" x14ac:dyDescent="0.2">
      <c r="A43" s="344" t="s">
        <v>371</v>
      </c>
      <c r="B43" s="94" t="s">
        <v>207</v>
      </c>
      <c r="C43" s="110">
        <f t="shared" si="15"/>
        <v>78.2</v>
      </c>
      <c r="D43" s="150">
        <f t="shared" si="24"/>
        <v>173096.4</v>
      </c>
      <c r="E43" s="183">
        <f t="shared" ref="E43:E48" si="28">AVERAGE(E14:E18)</f>
        <v>1.7309640000000002</v>
      </c>
      <c r="F43" s="183">
        <f t="shared" ref="F43:F49" si="29">(C43/D43)*100000</f>
        <v>45.177138288260188</v>
      </c>
      <c r="G43" s="110">
        <f t="shared" si="18"/>
        <v>50.228210783778479</v>
      </c>
      <c r="H43" s="96">
        <f t="shared" si="20"/>
        <v>-0.10056246114881653</v>
      </c>
      <c r="I43" s="96">
        <f t="shared" si="21"/>
        <v>-2.6363697157781765E-2</v>
      </c>
      <c r="J43" s="10"/>
    </row>
    <row r="44" spans="1:20" x14ac:dyDescent="0.2">
      <c r="A44" s="344" t="s">
        <v>370</v>
      </c>
      <c r="B44" s="77" t="s">
        <v>336</v>
      </c>
      <c r="C44" s="116">
        <f t="shared" si="15"/>
        <v>76.400000000000006</v>
      </c>
      <c r="D44" s="153">
        <f t="shared" si="24"/>
        <v>177141.6</v>
      </c>
      <c r="E44" s="190">
        <f t="shared" si="28"/>
        <v>1.7714159999999999</v>
      </c>
      <c r="F44" s="190">
        <f t="shared" si="29"/>
        <v>43.129338337239815</v>
      </c>
      <c r="G44" s="116">
        <f t="shared" si="18"/>
        <v>50.228210783778479</v>
      </c>
      <c r="H44" s="80">
        <f t="shared" ref="H44:H45" si="30">(F44-$F$49)/$F$49</f>
        <v>-0.14133237747802258</v>
      </c>
      <c r="I44" s="80">
        <f t="shared" ref="I44:I45" si="31">(F44-F43)/F43</f>
        <v>-4.5328235222736941E-2</v>
      </c>
      <c r="J44" s="10"/>
    </row>
    <row r="45" spans="1:20" x14ac:dyDescent="0.2">
      <c r="A45" s="344" t="s">
        <v>468</v>
      </c>
      <c r="B45" s="94" t="s">
        <v>467</v>
      </c>
      <c r="C45" s="110">
        <f t="shared" si="15"/>
        <v>76.400000000000006</v>
      </c>
      <c r="D45" s="150">
        <f t="shared" si="24"/>
        <v>181655.6</v>
      </c>
      <c r="E45" s="183">
        <f t="shared" si="28"/>
        <v>1.8165559999999998</v>
      </c>
      <c r="F45" s="183">
        <f t="shared" si="29"/>
        <v>42.057607912995806</v>
      </c>
      <c r="G45" s="110">
        <f t="shared" si="18"/>
        <v>50.228210783778479</v>
      </c>
      <c r="H45" s="96">
        <f t="shared" si="30"/>
        <v>-0.16266959828522146</v>
      </c>
      <c r="I45" s="96">
        <f t="shared" si="31"/>
        <v>-2.4849220172678349E-2</v>
      </c>
      <c r="J45" s="10"/>
    </row>
    <row r="46" spans="1:20" x14ac:dyDescent="0.2">
      <c r="A46" s="344" t="s">
        <v>566</v>
      </c>
      <c r="B46" s="478" t="s">
        <v>565</v>
      </c>
      <c r="C46" s="116">
        <f t="shared" si="15"/>
        <v>81.599999999999994</v>
      </c>
      <c r="D46" s="153">
        <f t="shared" si="24"/>
        <v>186535.2</v>
      </c>
      <c r="E46" s="190">
        <f t="shared" si="28"/>
        <v>1.8653520000000001</v>
      </c>
      <c r="F46" s="190">
        <f t="shared" si="29"/>
        <v>43.745094759594963</v>
      </c>
      <c r="G46" s="116">
        <f t="shared" si="18"/>
        <v>50.228210783778479</v>
      </c>
      <c r="H46" s="80">
        <f t="shared" ref="H46" si="32">(F46-$F$49)/$F$49</f>
        <v>-0.12907320254929885</v>
      </c>
      <c r="I46" s="80">
        <f t="shared" ref="I46" si="33">(F46-F45)/F45</f>
        <v>4.0123224556423788E-2</v>
      </c>
      <c r="J46" s="10"/>
    </row>
    <row r="47" spans="1:20" x14ac:dyDescent="0.2">
      <c r="A47" s="344" t="s">
        <v>600</v>
      </c>
      <c r="B47" s="480" t="s">
        <v>599</v>
      </c>
      <c r="C47" s="110">
        <f t="shared" si="15"/>
        <v>81.400000000000006</v>
      </c>
      <c r="D47" s="150">
        <f t="shared" si="24"/>
        <v>191722.8</v>
      </c>
      <c r="E47" s="483">
        <f t="shared" si="28"/>
        <v>1.9172279999999997</v>
      </c>
      <c r="F47" s="483">
        <f t="shared" si="29"/>
        <v>42.457130815948865</v>
      </c>
      <c r="G47" s="110">
        <f t="shared" si="18"/>
        <v>50.228210783778479</v>
      </c>
      <c r="H47" s="96">
        <f t="shared" ref="H47" si="34">(F47-$F$49)/$F$49</f>
        <v>-0.15471544469864601</v>
      </c>
      <c r="I47" s="96">
        <f t="shared" ref="I47" si="35">(F47-F46)/F46</f>
        <v>-2.9442476938825197E-2</v>
      </c>
      <c r="J47" s="10"/>
    </row>
    <row r="48" spans="1:20" x14ac:dyDescent="0.2">
      <c r="A48" s="344" t="s">
        <v>680</v>
      </c>
      <c r="B48" s="478" t="s">
        <v>673</v>
      </c>
      <c r="C48" s="76">
        <f>AVERAGE(C19:C23)</f>
        <v>86.8</v>
      </c>
      <c r="D48" s="151">
        <f t="shared" si="24"/>
        <v>196952.8</v>
      </c>
      <c r="E48" s="482">
        <f t="shared" si="28"/>
        <v>1.9695279999999997</v>
      </c>
      <c r="F48" s="482">
        <f>(C48/D48)*100000</f>
        <v>44.071472962049789</v>
      </c>
      <c r="G48" s="76">
        <f t="shared" si="18"/>
        <v>50.228210783778479</v>
      </c>
      <c r="H48" s="98">
        <f>(F48-$F$49)/$F$49</f>
        <v>-0.12257529634555583</v>
      </c>
      <c r="I48" s="98">
        <f t="shared" ref="I48" si="36">(F48-F47)/F47</f>
        <v>3.8022874251655799E-2</v>
      </c>
      <c r="J48" s="10"/>
    </row>
    <row r="49" spans="1:17" ht="29.25" thickBot="1" x14ac:dyDescent="0.25">
      <c r="A49" s="10"/>
      <c r="B49" s="20" t="s">
        <v>22</v>
      </c>
      <c r="C49" s="47">
        <f>AVERAGE(C8:C12)</f>
        <v>78.2</v>
      </c>
      <c r="D49" s="152">
        <f t="shared" ref="D49:E49" si="37">AVERAGE(D8:D12)</f>
        <v>155689.4</v>
      </c>
      <c r="E49" s="181">
        <f t="shared" si="37"/>
        <v>1.556894</v>
      </c>
      <c r="F49" s="181">
        <f t="shared" si="29"/>
        <v>50.228210783778479</v>
      </c>
      <c r="G49" s="47">
        <f t="shared" si="18"/>
        <v>50.228210783778479</v>
      </c>
      <c r="H49" s="86"/>
      <c r="I49" s="86"/>
      <c r="J49" s="10"/>
    </row>
    <row r="50" spans="1:17" ht="14.25" customHeight="1" x14ac:dyDescent="0.2">
      <c r="A50" s="10"/>
      <c r="H50" s="10"/>
      <c r="I50" s="10"/>
      <c r="J50" s="10"/>
    </row>
    <row r="51" spans="1:17" ht="15" customHeight="1" x14ac:dyDescent="0.2">
      <c r="A51" s="10"/>
      <c r="B51" s="213" t="s">
        <v>228</v>
      </c>
      <c r="H51" s="10"/>
      <c r="I51" s="10"/>
      <c r="J51" s="10"/>
    </row>
    <row r="52" spans="1:17" ht="15" customHeight="1" x14ac:dyDescent="0.2">
      <c r="A52" s="10"/>
      <c r="B52" s="213" t="s">
        <v>231</v>
      </c>
      <c r="H52" s="10"/>
      <c r="I52" s="10"/>
      <c r="J52" s="10"/>
    </row>
    <row r="53" spans="1:17" s="10" customFormat="1" ht="15" customHeight="1" x14ac:dyDescent="0.2">
      <c r="B53" s="1"/>
      <c r="C53" s="195"/>
      <c r="D53" s="195"/>
      <c r="E53" s="195"/>
      <c r="F53" s="205"/>
      <c r="G53" s="195"/>
      <c r="H53" s="195"/>
      <c r="I53" s="199"/>
      <c r="J53" s="195"/>
      <c r="K53" s="195"/>
      <c r="L53" s="195"/>
      <c r="M53" s="195"/>
      <c r="N53" s="195"/>
      <c r="O53" s="195"/>
      <c r="P53" s="195"/>
      <c r="Q53" s="102"/>
    </row>
    <row r="54" spans="1:17" ht="15" customHeight="1" x14ac:dyDescent="0.2">
      <c r="A54" s="10"/>
      <c r="B54" s="29" t="s">
        <v>21</v>
      </c>
      <c r="H54" s="10"/>
      <c r="I54" s="10"/>
      <c r="J54" s="10"/>
    </row>
    <row r="55" spans="1:17" x14ac:dyDescent="0.2">
      <c r="B55" s="10"/>
      <c r="H55" s="10"/>
      <c r="I55" s="10"/>
      <c r="J55" s="10"/>
    </row>
    <row r="56" spans="1:17" x14ac:dyDescent="0.2">
      <c r="B56" s="10"/>
      <c r="C56" s="10"/>
      <c r="D56" s="10"/>
      <c r="E56" s="10"/>
      <c r="F56" s="202"/>
      <c r="G56" s="10"/>
      <c r="H56" s="10"/>
      <c r="I56" s="10"/>
    </row>
    <row r="57" spans="1:17" x14ac:dyDescent="0.2">
      <c r="C57" s="10"/>
      <c r="D57" s="10"/>
      <c r="E57" s="10"/>
      <c r="F57" s="202"/>
      <c r="G57" s="10"/>
      <c r="H57" s="10"/>
      <c r="I57" s="10"/>
    </row>
  </sheetData>
  <mergeCells count="6">
    <mergeCell ref="B4:H4"/>
    <mergeCell ref="F36:G36"/>
    <mergeCell ref="F7:G7"/>
    <mergeCell ref="K4:T4"/>
    <mergeCell ref="K33:T33"/>
    <mergeCell ref="B33:I33"/>
  </mergeCells>
  <hyperlinks>
    <hyperlink ref="B54" location="Contents!A1" tooltip="Contents Page" display="Return to Contents Page"/>
    <hyperlink ref="B29" location="Contents!A1" tooltip="Contents Page" display="Return to Contents Page"/>
  </hyperlinks>
  <pageMargins left="0.70866141732283472" right="0.70866141732283472" top="0.74803149606299213" bottom="0.74803149606299213" header="0.31496062992125984" footer="0.31496062992125984"/>
  <pageSetup scale="54" orientation="landscape" r:id="rId1"/>
  <ignoredErrors>
    <ignoredError sqref="C37:D42 C49:D49 C24:D24 C43:D43 C44:D48"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52"/>
  <sheetViews>
    <sheetView showGridLines="0" zoomScaleNormal="100" workbookViewId="0">
      <selection activeCell="B1" sqref="B1"/>
    </sheetView>
  </sheetViews>
  <sheetFormatPr defaultRowHeight="14.25" x14ac:dyDescent="0.2"/>
  <cols>
    <col min="1" max="1" width="8.7109375" style="1" customWidth="1"/>
    <col min="2" max="2" width="12.7109375" style="7" customWidth="1"/>
    <col min="3" max="3" width="15.7109375" style="7" customWidth="1"/>
    <col min="4" max="4" width="10" style="1" hidden="1" customWidth="1"/>
    <col min="5" max="6" width="13.7109375" style="1" customWidth="1"/>
    <col min="7" max="9" width="9.5703125" style="1" customWidth="1"/>
    <col min="10" max="10" width="10.7109375" style="1" customWidth="1"/>
    <col min="11" max="16384" width="9.140625" style="1"/>
  </cols>
  <sheetData>
    <row r="1" spans="2:20" s="10" customFormat="1" x14ac:dyDescent="0.2">
      <c r="B1" s="163" t="s">
        <v>489</v>
      </c>
      <c r="C1" s="13"/>
      <c r="D1" s="13"/>
      <c r="E1" s="13"/>
      <c r="F1" s="13"/>
      <c r="G1" s="13"/>
      <c r="H1" s="13"/>
      <c r="I1" s="13"/>
      <c r="J1" s="13"/>
      <c r="K1" s="13"/>
      <c r="L1" s="13"/>
      <c r="M1" s="13"/>
    </row>
    <row r="2" spans="2:20" s="10" customFormat="1" x14ac:dyDescent="0.2"/>
    <row r="3" spans="2:20" s="10" customFormat="1" ht="15" customHeight="1" x14ac:dyDescent="0.2">
      <c r="B3" s="39" t="s">
        <v>16</v>
      </c>
      <c r="C3" s="12"/>
    </row>
    <row r="4" spans="2:20" s="2" customFormat="1" ht="15" customHeight="1" x14ac:dyDescent="0.25">
      <c r="B4" s="42" t="s">
        <v>3</v>
      </c>
      <c r="K4" s="692" t="s">
        <v>704</v>
      </c>
      <c r="L4" s="692"/>
      <c r="M4" s="692"/>
      <c r="N4" s="692"/>
      <c r="O4" s="692"/>
      <c r="P4" s="692"/>
      <c r="Q4" s="692"/>
      <c r="R4" s="692"/>
      <c r="S4" s="692"/>
      <c r="T4" s="692"/>
    </row>
    <row r="5" spans="2:20" ht="15" customHeight="1" x14ac:dyDescent="0.2">
      <c r="B5" s="13" t="s">
        <v>675</v>
      </c>
      <c r="C5" s="2"/>
      <c r="D5" s="2"/>
      <c r="E5" s="2"/>
      <c r="F5" s="2"/>
      <c r="G5" s="2"/>
      <c r="H5" s="2"/>
      <c r="I5" s="2"/>
    </row>
    <row r="6" spans="2:20" s="8" customFormat="1" ht="15" customHeight="1" thickBot="1" x14ac:dyDescent="0.3">
      <c r="C6" s="7"/>
      <c r="D6" s="1"/>
      <c r="E6" s="1"/>
      <c r="F6" s="1"/>
      <c r="G6" s="1"/>
      <c r="H6" s="1"/>
      <c r="I6" s="1"/>
    </row>
    <row r="7" spans="2:20" ht="45" customHeight="1" x14ac:dyDescent="0.25">
      <c r="B7" s="93" t="s">
        <v>0</v>
      </c>
      <c r="C7" s="93" t="s">
        <v>108</v>
      </c>
      <c r="D7" s="93" t="s">
        <v>22</v>
      </c>
      <c r="E7" s="93" t="s">
        <v>26</v>
      </c>
      <c r="F7" s="230" t="s">
        <v>240</v>
      </c>
      <c r="G7" s="8"/>
      <c r="H7" s="8"/>
      <c r="I7" s="8"/>
    </row>
    <row r="8" spans="2:20" ht="15" customHeight="1" x14ac:dyDescent="0.2">
      <c r="B8" s="94">
        <v>2004</v>
      </c>
      <c r="C8" s="480">
        <v>111</v>
      </c>
      <c r="D8" s="110">
        <f t="shared" ref="D8:D24" si="0">$C$24</f>
        <v>92.2</v>
      </c>
      <c r="E8" s="96"/>
      <c r="F8" s="96"/>
    </row>
    <row r="9" spans="2:20" ht="15" customHeight="1" x14ac:dyDescent="0.2">
      <c r="B9" s="77">
        <v>2005</v>
      </c>
      <c r="C9" s="478">
        <v>90</v>
      </c>
      <c r="D9" s="76">
        <f t="shared" si="0"/>
        <v>92.2</v>
      </c>
      <c r="E9" s="80"/>
      <c r="F9" s="80">
        <f>(C9-C8)/C8</f>
        <v>-0.1891891891891892</v>
      </c>
    </row>
    <row r="10" spans="2:20" ht="15" customHeight="1" x14ac:dyDescent="0.2">
      <c r="B10" s="94">
        <v>2006</v>
      </c>
      <c r="C10" s="480">
        <v>97</v>
      </c>
      <c r="D10" s="110">
        <f t="shared" si="0"/>
        <v>92.2</v>
      </c>
      <c r="E10" s="96"/>
      <c r="F10" s="96">
        <f t="shared" ref="F10:F23" si="1">(C10-C9)/C9</f>
        <v>7.7777777777777779E-2</v>
      </c>
    </row>
    <row r="11" spans="2:20" ht="15" customHeight="1" x14ac:dyDescent="0.2">
      <c r="B11" s="77">
        <v>2007</v>
      </c>
      <c r="C11" s="478">
        <v>89</v>
      </c>
      <c r="D11" s="76">
        <f t="shared" si="0"/>
        <v>92.2</v>
      </c>
      <c r="E11" s="80"/>
      <c r="F11" s="80">
        <f t="shared" si="1"/>
        <v>-8.247422680412371E-2</v>
      </c>
    </row>
    <row r="12" spans="2:20" ht="15" customHeight="1" x14ac:dyDescent="0.2">
      <c r="B12" s="94">
        <v>2008</v>
      </c>
      <c r="C12" s="480">
        <v>74</v>
      </c>
      <c r="D12" s="110">
        <f t="shared" si="0"/>
        <v>92.2</v>
      </c>
      <c r="E12" s="96"/>
      <c r="F12" s="96">
        <f t="shared" si="1"/>
        <v>-0.16853932584269662</v>
      </c>
    </row>
    <row r="13" spans="2:20" ht="15" customHeight="1" x14ac:dyDescent="0.2">
      <c r="B13" s="77">
        <v>2009</v>
      </c>
      <c r="C13" s="478">
        <v>84</v>
      </c>
      <c r="D13" s="76">
        <f t="shared" si="0"/>
        <v>92.2</v>
      </c>
      <c r="E13" s="80">
        <f t="shared" ref="E13:E19" si="2">(C13-$C$24)/$C$24</f>
        <v>-8.8937093275488099E-2</v>
      </c>
      <c r="F13" s="80">
        <f t="shared" si="1"/>
        <v>0.13513513513513514</v>
      </c>
    </row>
    <row r="14" spans="2:20" ht="15" customHeight="1" x14ac:dyDescent="0.2">
      <c r="B14" s="94">
        <v>2010</v>
      </c>
      <c r="C14" s="480">
        <v>43</v>
      </c>
      <c r="D14" s="110">
        <f t="shared" si="0"/>
        <v>92.2</v>
      </c>
      <c r="E14" s="96">
        <f t="shared" si="2"/>
        <v>-0.53362255965292849</v>
      </c>
      <c r="F14" s="96">
        <f t="shared" si="1"/>
        <v>-0.48809523809523808</v>
      </c>
    </row>
    <row r="15" spans="2:20" ht="15" customHeight="1" x14ac:dyDescent="0.2">
      <c r="B15" s="77">
        <v>2011</v>
      </c>
      <c r="C15" s="478">
        <v>37</v>
      </c>
      <c r="D15" s="76">
        <f t="shared" si="0"/>
        <v>92.2</v>
      </c>
      <c r="E15" s="80">
        <f t="shared" si="2"/>
        <v>-0.59869848156182215</v>
      </c>
      <c r="F15" s="80">
        <f t="shared" si="1"/>
        <v>-0.13953488372093023</v>
      </c>
    </row>
    <row r="16" spans="2:20" ht="15" customHeight="1" x14ac:dyDescent="0.2">
      <c r="B16" s="94">
        <v>2012</v>
      </c>
      <c r="C16" s="480">
        <v>35</v>
      </c>
      <c r="D16" s="110">
        <f t="shared" si="0"/>
        <v>92.2</v>
      </c>
      <c r="E16" s="96">
        <f t="shared" si="2"/>
        <v>-0.62039045553145333</v>
      </c>
      <c r="F16" s="96">
        <f t="shared" si="1"/>
        <v>-5.4054054054054057E-2</v>
      </c>
    </row>
    <row r="17" spans="1:20" ht="15" customHeight="1" x14ac:dyDescent="0.2">
      <c r="B17" s="77">
        <v>2013</v>
      </c>
      <c r="C17" s="478">
        <v>36</v>
      </c>
      <c r="D17" s="76">
        <f t="shared" si="0"/>
        <v>92.2</v>
      </c>
      <c r="E17" s="80">
        <f t="shared" si="2"/>
        <v>-0.6095444685466378</v>
      </c>
      <c r="F17" s="80">
        <f t="shared" si="1"/>
        <v>2.8571428571428571E-2</v>
      </c>
      <c r="G17" s="170"/>
    </row>
    <row r="18" spans="1:20" ht="15" customHeight="1" x14ac:dyDescent="0.2">
      <c r="B18" s="94">
        <v>2014</v>
      </c>
      <c r="C18" s="480">
        <v>55</v>
      </c>
      <c r="D18" s="110">
        <f t="shared" si="0"/>
        <v>92.2</v>
      </c>
      <c r="E18" s="96">
        <f t="shared" si="2"/>
        <v>-0.40347071583514099</v>
      </c>
      <c r="F18" s="96">
        <f t="shared" si="1"/>
        <v>0.52777777777777779</v>
      </c>
    </row>
    <row r="19" spans="1:20" ht="15" customHeight="1" x14ac:dyDescent="0.2">
      <c r="B19" s="77">
        <v>2015</v>
      </c>
      <c r="C19" s="478">
        <v>42</v>
      </c>
      <c r="D19" s="76">
        <f t="shared" si="0"/>
        <v>92.2</v>
      </c>
      <c r="E19" s="80">
        <f t="shared" si="2"/>
        <v>-0.54446854663774402</v>
      </c>
      <c r="F19" s="80">
        <f t="shared" si="1"/>
        <v>-0.23636363636363636</v>
      </c>
      <c r="G19" s="170"/>
    </row>
    <row r="20" spans="1:20" ht="15" customHeight="1" x14ac:dyDescent="0.2">
      <c r="B20" s="94">
        <v>2016</v>
      </c>
      <c r="C20" s="480">
        <v>46</v>
      </c>
      <c r="D20" s="110">
        <f t="shared" si="0"/>
        <v>92.2</v>
      </c>
      <c r="E20" s="96">
        <f t="shared" ref="E20" si="3">(C20-$C$24)/$C$24</f>
        <v>-0.50108459869848154</v>
      </c>
      <c r="F20" s="96">
        <f t="shared" si="1"/>
        <v>9.5238095238095233E-2</v>
      </c>
    </row>
    <row r="21" spans="1:20" ht="15" customHeight="1" x14ac:dyDescent="0.2">
      <c r="B21" s="478">
        <v>2017</v>
      </c>
      <c r="C21" s="478">
        <v>41</v>
      </c>
      <c r="D21" s="76">
        <f t="shared" si="0"/>
        <v>92.2</v>
      </c>
      <c r="E21" s="80">
        <f>(C21-$C$24)/$C$24</f>
        <v>-0.55531453362255967</v>
      </c>
      <c r="F21" s="80">
        <f t="shared" si="1"/>
        <v>-0.10869565217391304</v>
      </c>
    </row>
    <row r="22" spans="1:20" ht="15" customHeight="1" x14ac:dyDescent="0.2">
      <c r="B22" s="480">
        <v>2018</v>
      </c>
      <c r="C22" s="480">
        <v>36</v>
      </c>
      <c r="D22" s="110">
        <f t="shared" si="0"/>
        <v>92.2</v>
      </c>
      <c r="E22" s="96">
        <f>(C22-$C$24)/$C$24</f>
        <v>-0.6095444685466378</v>
      </c>
      <c r="F22" s="96">
        <f t="shared" si="1"/>
        <v>-0.12195121951219512</v>
      </c>
    </row>
    <row r="23" spans="1:20" ht="15" customHeight="1" x14ac:dyDescent="0.2">
      <c r="B23" s="478">
        <v>2019</v>
      </c>
      <c r="C23" s="478">
        <v>34</v>
      </c>
      <c r="D23" s="76">
        <f t="shared" si="0"/>
        <v>92.2</v>
      </c>
      <c r="E23" s="98">
        <f>(C23-$C$24)/$C$24</f>
        <v>-0.63123644251626898</v>
      </c>
      <c r="F23" s="98">
        <f t="shared" si="1"/>
        <v>-5.5555555555555552E-2</v>
      </c>
    </row>
    <row r="24" spans="1:20" ht="30" customHeight="1" thickBot="1" x14ac:dyDescent="0.25">
      <c r="B24" s="20" t="s">
        <v>22</v>
      </c>
      <c r="C24" s="47">
        <f>AVERAGE(C8:C12)</f>
        <v>92.2</v>
      </c>
      <c r="D24" s="47">
        <f t="shared" si="0"/>
        <v>92.2</v>
      </c>
      <c r="E24" s="81"/>
      <c r="F24" s="81"/>
    </row>
    <row r="25" spans="1:20" ht="15" customHeight="1" x14ac:dyDescent="0.2">
      <c r="D25" s="89"/>
    </row>
    <row r="26" spans="1:20" ht="15" customHeight="1" x14ac:dyDescent="0.2">
      <c r="B26" s="213" t="s">
        <v>228</v>
      </c>
    </row>
    <row r="28" spans="1:20" ht="15" x14ac:dyDescent="0.2">
      <c r="B28" s="29" t="s">
        <v>21</v>
      </c>
    </row>
    <row r="29" spans="1:20" x14ac:dyDescent="0.2">
      <c r="A29" s="10"/>
    </row>
    <row r="30" spans="1:20" x14ac:dyDescent="0.2">
      <c r="A30" s="10"/>
    </row>
    <row r="31" spans="1:20" ht="15" customHeight="1" x14ac:dyDescent="0.2">
      <c r="A31" s="10"/>
      <c r="B31" s="13" t="s">
        <v>138</v>
      </c>
      <c r="C31" s="10"/>
      <c r="D31" s="10"/>
      <c r="E31" s="10"/>
      <c r="F31" s="10"/>
      <c r="I31" s="10"/>
    </row>
    <row r="32" spans="1:20" ht="30" customHeight="1" x14ac:dyDescent="0.25">
      <c r="A32" s="10"/>
      <c r="B32" s="679" t="s">
        <v>221</v>
      </c>
      <c r="C32" s="679"/>
      <c r="D32" s="679"/>
      <c r="E32" s="679"/>
      <c r="F32" s="679"/>
      <c r="G32" s="679"/>
      <c r="H32" s="103"/>
      <c r="I32" s="10"/>
      <c r="K32" s="676" t="s">
        <v>705</v>
      </c>
      <c r="L32" s="676"/>
      <c r="M32" s="676"/>
      <c r="N32" s="676"/>
      <c r="O32" s="676"/>
      <c r="P32" s="676"/>
      <c r="Q32" s="676"/>
      <c r="R32" s="676"/>
      <c r="S32" s="676"/>
      <c r="T32" s="676"/>
    </row>
    <row r="33" spans="1:20" ht="14.25" customHeight="1" x14ac:dyDescent="0.25">
      <c r="A33" s="10"/>
      <c r="B33" s="13" t="s">
        <v>675</v>
      </c>
      <c r="C33" s="2"/>
      <c r="D33" s="2"/>
      <c r="E33" s="2"/>
      <c r="F33" s="2"/>
      <c r="G33" s="140"/>
      <c r="H33" s="141"/>
      <c r="I33" s="10"/>
      <c r="K33" s="103"/>
      <c r="L33" s="103"/>
      <c r="M33" s="103"/>
      <c r="N33" s="103"/>
      <c r="O33" s="103"/>
      <c r="P33" s="103"/>
      <c r="Q33" s="103"/>
      <c r="R33" s="103"/>
      <c r="S33" s="103"/>
      <c r="T33" s="103"/>
    </row>
    <row r="34" spans="1:20" ht="15" customHeight="1" thickBot="1" x14ac:dyDescent="0.25">
      <c r="A34" s="10"/>
      <c r="B34" s="2"/>
      <c r="C34" s="2"/>
      <c r="D34" s="2"/>
      <c r="E34" s="2"/>
      <c r="F34" s="2"/>
      <c r="G34" s="140"/>
      <c r="H34" s="141"/>
      <c r="I34" s="10"/>
    </row>
    <row r="35" spans="1:20" ht="42.75" x14ac:dyDescent="0.2">
      <c r="A35" s="10"/>
      <c r="B35" s="93" t="s">
        <v>0</v>
      </c>
      <c r="C35" s="93" t="s">
        <v>108</v>
      </c>
      <c r="D35" s="93" t="s">
        <v>22</v>
      </c>
      <c r="E35" s="93" t="s">
        <v>26</v>
      </c>
      <c r="F35" s="230" t="s">
        <v>241</v>
      </c>
    </row>
    <row r="36" spans="1:20" x14ac:dyDescent="0.2">
      <c r="A36" s="344" t="s">
        <v>364</v>
      </c>
      <c r="B36" s="94" t="s">
        <v>1</v>
      </c>
      <c r="C36" s="110">
        <f>AVERAGE(C8:C12)</f>
        <v>92.2</v>
      </c>
      <c r="D36" s="110">
        <f>AVERAGE(D8:D12)</f>
        <v>92.2</v>
      </c>
      <c r="E36" s="96"/>
      <c r="F36" s="96"/>
    </row>
    <row r="37" spans="1:20" x14ac:dyDescent="0.2">
      <c r="A37" s="344" t="s">
        <v>365</v>
      </c>
      <c r="B37" s="17" t="s">
        <v>39</v>
      </c>
      <c r="C37" s="116">
        <f t="shared" ref="C37:C46" si="4">AVERAGE(C9:C13)</f>
        <v>86.8</v>
      </c>
      <c r="D37" s="116">
        <f t="shared" ref="D37:D45" si="5">AVERAGE(D9:D13)</f>
        <v>92.2</v>
      </c>
      <c r="E37" s="80">
        <f t="shared" ref="E37:E44" si="6">(C37-$C$48)/$C$48</f>
        <v>-5.8568329718004401E-2</v>
      </c>
      <c r="F37" s="80">
        <f t="shared" ref="F37:F47" si="7">(C37-C36)/C36</f>
        <v>-5.8568329718004401E-2</v>
      </c>
    </row>
    <row r="38" spans="1:20" x14ac:dyDescent="0.2">
      <c r="A38" s="344" t="s">
        <v>367</v>
      </c>
      <c r="B38" s="94" t="s">
        <v>40</v>
      </c>
      <c r="C38" s="110">
        <f t="shared" si="4"/>
        <v>77.400000000000006</v>
      </c>
      <c r="D38" s="110">
        <f t="shared" si="5"/>
        <v>92.2</v>
      </c>
      <c r="E38" s="96">
        <f t="shared" si="6"/>
        <v>-0.1605206073752711</v>
      </c>
      <c r="F38" s="96">
        <f t="shared" si="7"/>
        <v>-0.10829493087557594</v>
      </c>
    </row>
    <row r="39" spans="1:20" x14ac:dyDescent="0.2">
      <c r="A39" s="344" t="s">
        <v>366</v>
      </c>
      <c r="B39" s="77" t="s">
        <v>41</v>
      </c>
      <c r="C39" s="116">
        <f t="shared" si="4"/>
        <v>65.400000000000006</v>
      </c>
      <c r="D39" s="116">
        <f t="shared" si="5"/>
        <v>92.2</v>
      </c>
      <c r="E39" s="80">
        <f t="shared" si="6"/>
        <v>-0.29067245119305851</v>
      </c>
      <c r="F39" s="80">
        <f t="shared" si="7"/>
        <v>-0.15503875968992248</v>
      </c>
    </row>
    <row r="40" spans="1:20" x14ac:dyDescent="0.2">
      <c r="A40" s="344" t="s">
        <v>368</v>
      </c>
      <c r="B40" s="94" t="s">
        <v>104</v>
      </c>
      <c r="C40" s="110">
        <f t="shared" si="4"/>
        <v>54.6</v>
      </c>
      <c r="D40" s="110">
        <f t="shared" si="5"/>
        <v>92.2</v>
      </c>
      <c r="E40" s="96">
        <f t="shared" si="6"/>
        <v>-0.40780911062906727</v>
      </c>
      <c r="F40" s="96">
        <f t="shared" si="7"/>
        <v>-0.16513761467889915</v>
      </c>
    </row>
    <row r="41" spans="1:20" x14ac:dyDescent="0.2">
      <c r="A41" s="344" t="s">
        <v>369</v>
      </c>
      <c r="B41" s="77" t="s">
        <v>176</v>
      </c>
      <c r="C41" s="116">
        <f t="shared" si="4"/>
        <v>47</v>
      </c>
      <c r="D41" s="116">
        <f t="shared" si="5"/>
        <v>92.2</v>
      </c>
      <c r="E41" s="80">
        <f t="shared" si="6"/>
        <v>-0.49023861171366595</v>
      </c>
      <c r="F41" s="80">
        <f t="shared" si="7"/>
        <v>-0.13919413919413923</v>
      </c>
    </row>
    <row r="42" spans="1:20" x14ac:dyDescent="0.2">
      <c r="A42" s="344" t="s">
        <v>371</v>
      </c>
      <c r="B42" s="94" t="s">
        <v>207</v>
      </c>
      <c r="C42" s="110">
        <f t="shared" si="4"/>
        <v>41.2</v>
      </c>
      <c r="D42" s="110">
        <f t="shared" si="5"/>
        <v>92.2</v>
      </c>
      <c r="E42" s="96">
        <f t="shared" si="6"/>
        <v>-0.55314533622559647</v>
      </c>
      <c r="F42" s="96">
        <f t="shared" si="7"/>
        <v>-0.12340425531914888</v>
      </c>
    </row>
    <row r="43" spans="1:20" x14ac:dyDescent="0.2">
      <c r="A43" s="344" t="s">
        <v>370</v>
      </c>
      <c r="B43" s="77" t="s">
        <v>336</v>
      </c>
      <c r="C43" s="116">
        <f t="shared" si="4"/>
        <v>41</v>
      </c>
      <c r="D43" s="116">
        <f t="shared" si="5"/>
        <v>92.2</v>
      </c>
      <c r="E43" s="80">
        <f t="shared" si="6"/>
        <v>-0.55531453362255967</v>
      </c>
      <c r="F43" s="80">
        <f t="shared" si="7"/>
        <v>-4.8543689320389039E-3</v>
      </c>
    </row>
    <row r="44" spans="1:20" x14ac:dyDescent="0.2">
      <c r="A44" s="344" t="s">
        <v>468</v>
      </c>
      <c r="B44" s="94" t="s">
        <v>467</v>
      </c>
      <c r="C44" s="110">
        <f t="shared" si="4"/>
        <v>42.8</v>
      </c>
      <c r="D44" s="110">
        <f t="shared" si="5"/>
        <v>92.2</v>
      </c>
      <c r="E44" s="96">
        <f t="shared" si="6"/>
        <v>-0.53579175704989157</v>
      </c>
      <c r="F44" s="96">
        <f t="shared" si="7"/>
        <v>4.3902439024390172E-2</v>
      </c>
    </row>
    <row r="45" spans="1:20" x14ac:dyDescent="0.2">
      <c r="A45" s="344" t="s">
        <v>566</v>
      </c>
      <c r="B45" s="478" t="s">
        <v>565</v>
      </c>
      <c r="C45" s="116">
        <f t="shared" si="4"/>
        <v>44</v>
      </c>
      <c r="D45" s="116">
        <f t="shared" si="5"/>
        <v>92.2</v>
      </c>
      <c r="E45" s="80">
        <f t="shared" ref="E45:E46" si="8">(C45-$C$48)/$C$48</f>
        <v>-0.52277657266811284</v>
      </c>
      <c r="F45" s="80">
        <f t="shared" si="7"/>
        <v>2.8037383177570162E-2</v>
      </c>
    </row>
    <row r="46" spans="1:20" x14ac:dyDescent="0.2">
      <c r="A46" s="344" t="s">
        <v>600</v>
      </c>
      <c r="B46" s="480" t="s">
        <v>599</v>
      </c>
      <c r="C46" s="110">
        <f t="shared" si="4"/>
        <v>44</v>
      </c>
      <c r="D46" s="110">
        <f>AVERAGE(D17:D21)</f>
        <v>92.2</v>
      </c>
      <c r="E46" s="96">
        <f t="shared" si="8"/>
        <v>-0.52277657266811284</v>
      </c>
      <c r="F46" s="96">
        <f t="shared" si="7"/>
        <v>0</v>
      </c>
    </row>
    <row r="47" spans="1:20" x14ac:dyDescent="0.2">
      <c r="A47" s="344" t="s">
        <v>703</v>
      </c>
      <c r="B47" s="478" t="s">
        <v>673</v>
      </c>
      <c r="C47" s="76">
        <f>AVERAGE(C19:C23)</f>
        <v>39.799999999999997</v>
      </c>
      <c r="D47" s="76">
        <f>AVERAGE(D18:D22)</f>
        <v>92.2</v>
      </c>
      <c r="E47" s="98">
        <f t="shared" ref="E47" si="9">(C47-$C$48)/$C$48</f>
        <v>-0.5683297180043384</v>
      </c>
      <c r="F47" s="98">
        <f t="shared" si="7"/>
        <v>-9.5454545454545514E-2</v>
      </c>
    </row>
    <row r="48" spans="1:20" ht="29.25" thickBot="1" x14ac:dyDescent="0.25">
      <c r="B48" s="20" t="s">
        <v>22</v>
      </c>
      <c r="C48" s="47">
        <f>AVERAGE(C8:C12)</f>
        <v>92.2</v>
      </c>
      <c r="D48" s="47">
        <f>AVERAGE(D8:D12)</f>
        <v>92.2</v>
      </c>
      <c r="E48" s="81"/>
      <c r="F48" s="81"/>
    </row>
    <row r="49" spans="2:3" x14ac:dyDescent="0.2">
      <c r="B49" s="1"/>
      <c r="C49" s="1"/>
    </row>
    <row r="50" spans="2:3" x14ac:dyDescent="0.2">
      <c r="B50" s="213" t="s">
        <v>228</v>
      </c>
      <c r="C50" s="1"/>
    </row>
    <row r="51" spans="2:3" x14ac:dyDescent="0.2">
      <c r="B51" s="1"/>
      <c r="C51" s="1"/>
    </row>
    <row r="52" spans="2:3" ht="15" x14ac:dyDescent="0.2">
      <c r="B52" s="29" t="s">
        <v>21</v>
      </c>
      <c r="C52" s="1"/>
    </row>
  </sheetData>
  <mergeCells count="3">
    <mergeCell ref="K4:T4"/>
    <mergeCell ref="K32:T32"/>
    <mergeCell ref="B32:G32"/>
  </mergeCells>
  <hyperlinks>
    <hyperlink ref="B28" location="Contents!A1" tooltip="Contents Page" display="Return to Contents Page"/>
    <hyperlink ref="B52" location="Contents!A1" tooltip="Contents Page" display="Return to Contents Page"/>
  </hyperlinks>
  <pageMargins left="0.70866141732283472" right="0.70866141732283472" top="0.74803149606299213" bottom="0.74803149606299213" header="0.31496062992125984" footer="0.31496062992125984"/>
  <pageSetup scale="67" orientation="landscape" r:id="rId1"/>
  <ignoredErrors>
    <ignoredError sqref="C48 C24 C36 C37:C46"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U52"/>
  <sheetViews>
    <sheetView showGridLines="0" zoomScaleNormal="100" workbookViewId="0">
      <selection activeCell="J31" sqref="J31"/>
    </sheetView>
  </sheetViews>
  <sheetFormatPr defaultRowHeight="14.25" x14ac:dyDescent="0.2"/>
  <cols>
    <col min="1" max="1" width="8.7109375" style="1" customWidth="1"/>
    <col min="2" max="2" width="12.7109375" style="1" customWidth="1"/>
    <col min="3" max="3" width="15.7109375" style="1" customWidth="1"/>
    <col min="4" max="4" width="18" style="1" hidden="1" customWidth="1"/>
    <col min="5" max="6" width="13.7109375" style="1" customWidth="1"/>
    <col min="7" max="16384" width="9.140625" style="1"/>
  </cols>
  <sheetData>
    <row r="1" spans="2:20" s="10" customFormat="1" x14ac:dyDescent="0.2">
      <c r="B1" s="163" t="s">
        <v>490</v>
      </c>
      <c r="C1" s="13"/>
      <c r="D1" s="13"/>
      <c r="E1" s="13"/>
      <c r="F1" s="13"/>
      <c r="G1" s="13"/>
      <c r="H1" s="13"/>
      <c r="I1" s="13"/>
      <c r="J1" s="13"/>
      <c r="K1" s="13"/>
      <c r="L1" s="13"/>
      <c r="M1" s="13"/>
    </row>
    <row r="2" spans="2:20" s="10" customFormat="1" x14ac:dyDescent="0.2"/>
    <row r="3" spans="2:20" s="10" customFormat="1" ht="15" customHeight="1" x14ac:dyDescent="0.2">
      <c r="B3" s="39" t="s">
        <v>17</v>
      </c>
    </row>
    <row r="4" spans="2:20" s="2" customFormat="1" ht="15" customHeight="1" x14ac:dyDescent="0.25">
      <c r="B4" s="42" t="s">
        <v>4</v>
      </c>
      <c r="K4" s="692" t="s">
        <v>706</v>
      </c>
      <c r="L4" s="692"/>
      <c r="M4" s="692"/>
      <c r="N4" s="692"/>
      <c r="O4" s="692"/>
      <c r="P4" s="692"/>
      <c r="Q4" s="692"/>
      <c r="R4" s="692"/>
      <c r="S4" s="692"/>
      <c r="T4" s="692"/>
    </row>
    <row r="5" spans="2:20" ht="15" customHeight="1" x14ac:dyDescent="0.2">
      <c r="B5" s="13" t="s">
        <v>675</v>
      </c>
      <c r="C5" s="2"/>
      <c r="D5" s="2"/>
      <c r="E5" s="2"/>
      <c r="F5" s="2"/>
      <c r="G5" s="2"/>
      <c r="H5" s="2"/>
      <c r="I5" s="2"/>
      <c r="J5" s="2"/>
    </row>
    <row r="6" spans="2:20" ht="15" customHeight="1" thickBot="1" x14ac:dyDescent="0.25">
      <c r="C6" s="7"/>
    </row>
    <row r="7" spans="2:20" ht="45" customHeight="1" x14ac:dyDescent="0.2">
      <c r="B7" s="93" t="s">
        <v>0</v>
      </c>
      <c r="C7" s="93" t="s">
        <v>38</v>
      </c>
      <c r="D7" s="93" t="s">
        <v>22</v>
      </c>
      <c r="E7" s="93" t="s">
        <v>26</v>
      </c>
      <c r="F7" s="230" t="s">
        <v>240</v>
      </c>
    </row>
    <row r="8" spans="2:20" ht="15" customHeight="1" x14ac:dyDescent="0.2">
      <c r="B8" s="94">
        <v>2004</v>
      </c>
      <c r="C8" s="94">
        <v>4</v>
      </c>
      <c r="D8" s="110">
        <f t="shared" ref="D8:D24" si="0">$C$24</f>
        <v>5.2</v>
      </c>
      <c r="E8" s="96"/>
      <c r="F8" s="96"/>
    </row>
    <row r="9" spans="2:20" ht="15" customHeight="1" x14ac:dyDescent="0.2">
      <c r="B9" s="77">
        <v>2005</v>
      </c>
      <c r="C9" s="77">
        <v>8</v>
      </c>
      <c r="D9" s="76">
        <f t="shared" si="0"/>
        <v>5.2</v>
      </c>
      <c r="E9" s="80"/>
      <c r="F9" s="80" t="s">
        <v>33</v>
      </c>
    </row>
    <row r="10" spans="2:20" ht="15" customHeight="1" x14ac:dyDescent="0.2">
      <c r="B10" s="94">
        <v>2006</v>
      </c>
      <c r="C10" s="94">
        <v>6</v>
      </c>
      <c r="D10" s="110">
        <f t="shared" si="0"/>
        <v>5.2</v>
      </c>
      <c r="E10" s="96"/>
      <c r="F10" s="96" t="s">
        <v>33</v>
      </c>
    </row>
    <row r="11" spans="2:20" ht="15" customHeight="1" x14ac:dyDescent="0.2">
      <c r="B11" s="77">
        <v>2007</v>
      </c>
      <c r="C11" s="77">
        <v>2</v>
      </c>
      <c r="D11" s="76">
        <f t="shared" si="0"/>
        <v>5.2</v>
      </c>
      <c r="E11" s="80"/>
      <c r="F11" s="80" t="s">
        <v>33</v>
      </c>
    </row>
    <row r="12" spans="2:20" ht="15" customHeight="1" x14ac:dyDescent="0.2">
      <c r="B12" s="94">
        <v>2008</v>
      </c>
      <c r="C12" s="94">
        <v>6</v>
      </c>
      <c r="D12" s="110">
        <f t="shared" si="0"/>
        <v>5.2</v>
      </c>
      <c r="E12" s="96"/>
      <c r="F12" s="96" t="s">
        <v>33</v>
      </c>
    </row>
    <row r="13" spans="2:20" ht="15" customHeight="1" x14ac:dyDescent="0.2">
      <c r="B13" s="77">
        <v>2009</v>
      </c>
      <c r="C13" s="77">
        <v>2</v>
      </c>
      <c r="D13" s="76">
        <f t="shared" si="0"/>
        <v>5.2</v>
      </c>
      <c r="E13" s="98" t="s">
        <v>33</v>
      </c>
      <c r="F13" s="98" t="s">
        <v>33</v>
      </c>
    </row>
    <row r="14" spans="2:20" ht="15" customHeight="1" x14ac:dyDescent="0.2">
      <c r="B14" s="94">
        <v>2010</v>
      </c>
      <c r="C14" s="94">
        <v>2</v>
      </c>
      <c r="D14" s="110">
        <f t="shared" si="0"/>
        <v>5.2</v>
      </c>
      <c r="E14" s="96" t="s">
        <v>33</v>
      </c>
      <c r="F14" s="96" t="s">
        <v>33</v>
      </c>
    </row>
    <row r="15" spans="2:20" ht="15" customHeight="1" x14ac:dyDescent="0.2">
      <c r="B15" s="77">
        <v>2011</v>
      </c>
      <c r="C15" s="77">
        <v>1</v>
      </c>
      <c r="D15" s="76">
        <f t="shared" si="0"/>
        <v>5.2</v>
      </c>
      <c r="E15" s="80" t="s">
        <v>33</v>
      </c>
      <c r="F15" s="80" t="s">
        <v>33</v>
      </c>
    </row>
    <row r="16" spans="2:20" ht="15" customHeight="1" x14ac:dyDescent="0.2">
      <c r="B16" s="94">
        <v>2012</v>
      </c>
      <c r="C16" s="94">
        <v>3</v>
      </c>
      <c r="D16" s="110">
        <f t="shared" si="0"/>
        <v>5.2</v>
      </c>
      <c r="E16" s="96" t="s">
        <v>33</v>
      </c>
      <c r="F16" s="96" t="s">
        <v>33</v>
      </c>
    </row>
    <row r="17" spans="1:21" ht="15" customHeight="1" x14ac:dyDescent="0.2">
      <c r="B17" s="77">
        <v>2013</v>
      </c>
      <c r="C17" s="77">
        <v>2</v>
      </c>
      <c r="D17" s="76">
        <f t="shared" si="0"/>
        <v>5.2</v>
      </c>
      <c r="E17" s="80" t="s">
        <v>33</v>
      </c>
      <c r="F17" s="80" t="s">
        <v>33</v>
      </c>
    </row>
    <row r="18" spans="1:21" ht="15" customHeight="1" x14ac:dyDescent="0.2">
      <c r="B18" s="94">
        <v>2014</v>
      </c>
      <c r="C18" s="94">
        <v>2</v>
      </c>
      <c r="D18" s="110">
        <f t="shared" si="0"/>
        <v>5.2</v>
      </c>
      <c r="E18" s="96" t="s">
        <v>33</v>
      </c>
      <c r="F18" s="96" t="s">
        <v>33</v>
      </c>
    </row>
    <row r="19" spans="1:21" ht="15" customHeight="1" x14ac:dyDescent="0.2">
      <c r="B19" s="77">
        <v>2015</v>
      </c>
      <c r="C19" s="77">
        <v>4</v>
      </c>
      <c r="D19" s="76">
        <f t="shared" si="0"/>
        <v>5.2</v>
      </c>
      <c r="E19" s="80" t="s">
        <v>33</v>
      </c>
      <c r="F19" s="80" t="s">
        <v>33</v>
      </c>
    </row>
    <row r="20" spans="1:21" ht="15" customHeight="1" x14ac:dyDescent="0.2">
      <c r="B20" s="94">
        <v>2016</v>
      </c>
      <c r="C20" s="94">
        <v>1</v>
      </c>
      <c r="D20" s="110">
        <f t="shared" si="0"/>
        <v>5.2</v>
      </c>
      <c r="E20" s="96" t="s">
        <v>33</v>
      </c>
      <c r="F20" s="96" t="s">
        <v>33</v>
      </c>
    </row>
    <row r="21" spans="1:21" ht="15" customHeight="1" x14ac:dyDescent="0.2">
      <c r="B21" s="478">
        <v>2017</v>
      </c>
      <c r="C21" s="478">
        <v>2</v>
      </c>
      <c r="D21" s="76">
        <f t="shared" si="0"/>
        <v>5.2</v>
      </c>
      <c r="E21" s="80" t="s">
        <v>33</v>
      </c>
      <c r="F21" s="80" t="s">
        <v>33</v>
      </c>
    </row>
    <row r="22" spans="1:21" ht="15" customHeight="1" x14ac:dyDescent="0.2">
      <c r="B22" s="480">
        <v>2018</v>
      </c>
      <c r="C22" s="480">
        <v>2</v>
      </c>
      <c r="D22" s="110">
        <f t="shared" si="0"/>
        <v>5.2</v>
      </c>
      <c r="E22" s="96" t="s">
        <v>33</v>
      </c>
      <c r="F22" s="96" t="s">
        <v>33</v>
      </c>
    </row>
    <row r="23" spans="1:21" ht="15" customHeight="1" x14ac:dyDescent="0.2">
      <c r="B23" s="478">
        <v>2019</v>
      </c>
      <c r="C23" s="478">
        <v>1</v>
      </c>
      <c r="D23" s="76">
        <f t="shared" si="0"/>
        <v>5.2</v>
      </c>
      <c r="E23" s="98" t="s">
        <v>33</v>
      </c>
      <c r="F23" s="98" t="s">
        <v>33</v>
      </c>
    </row>
    <row r="24" spans="1:21" ht="30" customHeight="1" thickBot="1" x14ac:dyDescent="0.25">
      <c r="B24" s="20" t="s">
        <v>22</v>
      </c>
      <c r="C24" s="47">
        <f>AVERAGE(C8:C12)</f>
        <v>5.2</v>
      </c>
      <c r="D24" s="47">
        <f t="shared" si="0"/>
        <v>5.2</v>
      </c>
      <c r="E24" s="81"/>
      <c r="F24" s="81"/>
    </row>
    <row r="25" spans="1:21" ht="15" customHeight="1" x14ac:dyDescent="0.2">
      <c r="D25" s="89"/>
    </row>
    <row r="26" spans="1:21" ht="15" customHeight="1" x14ac:dyDescent="0.2">
      <c r="B26" s="213" t="s">
        <v>228</v>
      </c>
    </row>
    <row r="27" spans="1:21" ht="15" customHeight="1" x14ac:dyDescent="0.2">
      <c r="C27" s="2"/>
    </row>
    <row r="28" spans="1:21" ht="15" customHeight="1" x14ac:dyDescent="0.2">
      <c r="B28" s="29" t="s">
        <v>21</v>
      </c>
    </row>
    <row r="29" spans="1:21" ht="15" customHeight="1" x14ac:dyDescent="0.2"/>
    <row r="30" spans="1:21" ht="15" customHeight="1" x14ac:dyDescent="0.2">
      <c r="A30" s="10"/>
    </row>
    <row r="31" spans="1:21" ht="15" customHeight="1" x14ac:dyDescent="0.2">
      <c r="A31" s="10"/>
      <c r="B31" s="39" t="s">
        <v>139</v>
      </c>
    </row>
    <row r="32" spans="1:21" ht="30" customHeight="1" x14ac:dyDescent="0.2">
      <c r="A32" s="10"/>
      <c r="B32" s="694" t="s">
        <v>222</v>
      </c>
      <c r="C32" s="694"/>
      <c r="D32" s="694"/>
      <c r="E32" s="694"/>
      <c r="F32" s="694"/>
      <c r="G32" s="106"/>
      <c r="H32" s="106"/>
      <c r="I32" s="106"/>
      <c r="J32" s="106"/>
      <c r="K32" s="693" t="s">
        <v>707</v>
      </c>
      <c r="L32" s="693"/>
      <c r="M32" s="693"/>
      <c r="N32" s="693"/>
      <c r="O32" s="693"/>
      <c r="P32" s="693"/>
      <c r="Q32" s="693"/>
      <c r="R32" s="693"/>
      <c r="S32" s="693"/>
      <c r="T32" s="693"/>
      <c r="U32" s="106"/>
    </row>
    <row r="33" spans="1:20" ht="15" customHeight="1" x14ac:dyDescent="0.25">
      <c r="A33" s="10"/>
      <c r="B33" s="13" t="s">
        <v>675</v>
      </c>
      <c r="C33" s="42"/>
      <c r="D33" s="2"/>
      <c r="E33" s="2"/>
      <c r="F33" s="2"/>
      <c r="G33" s="2"/>
      <c r="H33" s="2"/>
      <c r="I33" s="2"/>
      <c r="J33" s="10"/>
      <c r="K33" s="106"/>
      <c r="L33" s="106"/>
      <c r="M33" s="106"/>
      <c r="N33" s="106"/>
      <c r="O33" s="106"/>
      <c r="P33" s="106"/>
      <c r="Q33" s="106"/>
      <c r="R33" s="106"/>
      <c r="S33" s="106"/>
      <c r="T33" s="106"/>
    </row>
    <row r="34" spans="1:20" ht="15" customHeight="1" thickBot="1" x14ac:dyDescent="0.25">
      <c r="A34" s="10"/>
      <c r="C34" s="7"/>
      <c r="J34" s="10"/>
    </row>
    <row r="35" spans="1:20" ht="45" customHeight="1" x14ac:dyDescent="0.2">
      <c r="A35" s="10"/>
      <c r="B35" s="93" t="s">
        <v>0</v>
      </c>
      <c r="C35" s="93" t="s">
        <v>38</v>
      </c>
      <c r="D35" s="93" t="s">
        <v>22</v>
      </c>
      <c r="E35" s="93" t="s">
        <v>26</v>
      </c>
      <c r="F35" s="230" t="s">
        <v>241</v>
      </c>
      <c r="J35" s="10"/>
    </row>
    <row r="36" spans="1:20" ht="15" customHeight="1" x14ac:dyDescent="0.2">
      <c r="A36" s="344" t="s">
        <v>364</v>
      </c>
      <c r="B36" s="94" t="s">
        <v>1</v>
      </c>
      <c r="C36" s="110">
        <f t="shared" ref="C36:C46" si="1">AVERAGE(C8:C12)</f>
        <v>5.2</v>
      </c>
      <c r="D36" s="110">
        <f t="shared" ref="D36:D48" si="2">$C$48</f>
        <v>5.2</v>
      </c>
      <c r="E36" s="96"/>
      <c r="F36" s="96"/>
      <c r="J36" s="10"/>
    </row>
    <row r="37" spans="1:20" ht="15" customHeight="1" x14ac:dyDescent="0.2">
      <c r="A37" s="344" t="s">
        <v>365</v>
      </c>
      <c r="B37" s="77" t="s">
        <v>39</v>
      </c>
      <c r="C37" s="76">
        <f t="shared" si="1"/>
        <v>4.8</v>
      </c>
      <c r="D37" s="76">
        <f t="shared" si="2"/>
        <v>5.2</v>
      </c>
      <c r="E37" s="76" t="s">
        <v>33</v>
      </c>
      <c r="F37" s="76" t="s">
        <v>33</v>
      </c>
      <c r="J37" s="10"/>
    </row>
    <row r="38" spans="1:20" ht="15" customHeight="1" x14ac:dyDescent="0.2">
      <c r="A38" s="344" t="s">
        <v>367</v>
      </c>
      <c r="B38" s="94" t="s">
        <v>40</v>
      </c>
      <c r="C38" s="110">
        <f t="shared" si="1"/>
        <v>3.6</v>
      </c>
      <c r="D38" s="110">
        <f t="shared" si="2"/>
        <v>5.2</v>
      </c>
      <c r="E38" s="110" t="s">
        <v>33</v>
      </c>
      <c r="F38" s="110" t="s">
        <v>33</v>
      </c>
      <c r="J38" s="10"/>
    </row>
    <row r="39" spans="1:20" ht="15" customHeight="1" x14ac:dyDescent="0.2">
      <c r="A39" s="344" t="s">
        <v>366</v>
      </c>
      <c r="B39" s="77" t="s">
        <v>41</v>
      </c>
      <c r="C39" s="76">
        <f t="shared" si="1"/>
        <v>2.6</v>
      </c>
      <c r="D39" s="76">
        <f t="shared" si="2"/>
        <v>5.2</v>
      </c>
      <c r="E39" s="76" t="s">
        <v>33</v>
      </c>
      <c r="F39" s="76" t="s">
        <v>33</v>
      </c>
      <c r="J39" s="10"/>
    </row>
    <row r="40" spans="1:20" ht="15" customHeight="1" x14ac:dyDescent="0.2">
      <c r="A40" s="344" t="s">
        <v>368</v>
      </c>
      <c r="B40" s="94" t="s">
        <v>104</v>
      </c>
      <c r="C40" s="110">
        <f t="shared" si="1"/>
        <v>2.8</v>
      </c>
      <c r="D40" s="110">
        <f t="shared" si="2"/>
        <v>5.2</v>
      </c>
      <c r="E40" s="110" t="s">
        <v>33</v>
      </c>
      <c r="F40" s="110" t="s">
        <v>33</v>
      </c>
      <c r="J40" s="10"/>
    </row>
    <row r="41" spans="1:20" ht="15" customHeight="1" x14ac:dyDescent="0.2">
      <c r="A41" s="344" t="s">
        <v>369</v>
      </c>
      <c r="B41" s="77" t="s">
        <v>176</v>
      </c>
      <c r="C41" s="76">
        <f t="shared" si="1"/>
        <v>2</v>
      </c>
      <c r="D41" s="76">
        <f t="shared" si="2"/>
        <v>5.2</v>
      </c>
      <c r="E41" s="76" t="s">
        <v>33</v>
      </c>
      <c r="F41" s="76" t="s">
        <v>33</v>
      </c>
      <c r="J41" s="10"/>
    </row>
    <row r="42" spans="1:20" ht="15" customHeight="1" x14ac:dyDescent="0.2">
      <c r="A42" s="344" t="s">
        <v>371</v>
      </c>
      <c r="B42" s="94" t="s">
        <v>207</v>
      </c>
      <c r="C42" s="110">
        <f t="shared" si="1"/>
        <v>2</v>
      </c>
      <c r="D42" s="110">
        <f t="shared" si="2"/>
        <v>5.2</v>
      </c>
      <c r="E42" s="110" t="s">
        <v>33</v>
      </c>
      <c r="F42" s="110" t="s">
        <v>33</v>
      </c>
      <c r="J42" s="10"/>
    </row>
    <row r="43" spans="1:20" ht="15" customHeight="1" x14ac:dyDescent="0.2">
      <c r="A43" s="344" t="s">
        <v>370</v>
      </c>
      <c r="B43" s="77" t="s">
        <v>336</v>
      </c>
      <c r="C43" s="76">
        <f t="shared" si="1"/>
        <v>2.4</v>
      </c>
      <c r="D43" s="76">
        <f t="shared" si="2"/>
        <v>5.2</v>
      </c>
      <c r="E43" s="76" t="s">
        <v>33</v>
      </c>
      <c r="F43" s="76" t="s">
        <v>33</v>
      </c>
      <c r="J43" s="10"/>
    </row>
    <row r="44" spans="1:20" ht="15" customHeight="1" x14ac:dyDescent="0.2">
      <c r="A44" s="342" t="s">
        <v>468</v>
      </c>
      <c r="B44" s="94" t="s">
        <v>467</v>
      </c>
      <c r="C44" s="110">
        <f t="shared" si="1"/>
        <v>2.4</v>
      </c>
      <c r="D44" s="110">
        <f t="shared" si="2"/>
        <v>5.2</v>
      </c>
      <c r="E44" s="110" t="s">
        <v>33</v>
      </c>
      <c r="F44" s="110" t="s">
        <v>33</v>
      </c>
      <c r="J44" s="10"/>
    </row>
    <row r="45" spans="1:20" ht="15" customHeight="1" x14ac:dyDescent="0.2">
      <c r="A45" s="342" t="s">
        <v>566</v>
      </c>
      <c r="B45" s="478" t="s">
        <v>565</v>
      </c>
      <c r="C45" s="76">
        <f t="shared" si="1"/>
        <v>2.2000000000000002</v>
      </c>
      <c r="D45" s="76">
        <f t="shared" si="2"/>
        <v>5.2</v>
      </c>
      <c r="E45" s="76" t="s">
        <v>33</v>
      </c>
      <c r="F45" s="76" t="s">
        <v>33</v>
      </c>
      <c r="J45" s="10"/>
    </row>
    <row r="46" spans="1:20" ht="15" customHeight="1" x14ac:dyDescent="0.2">
      <c r="A46" s="342" t="s">
        <v>687</v>
      </c>
      <c r="B46" s="480" t="s">
        <v>599</v>
      </c>
      <c r="C46" s="110">
        <f t="shared" si="1"/>
        <v>2.2000000000000002</v>
      </c>
      <c r="D46" s="110">
        <f t="shared" si="2"/>
        <v>5.2</v>
      </c>
      <c r="E46" s="110" t="s">
        <v>33</v>
      </c>
      <c r="F46" s="110" t="s">
        <v>33</v>
      </c>
      <c r="J46" s="10"/>
    </row>
    <row r="47" spans="1:20" ht="15" customHeight="1" x14ac:dyDescent="0.2">
      <c r="A47" s="342" t="s">
        <v>680</v>
      </c>
      <c r="B47" s="478" t="s">
        <v>673</v>
      </c>
      <c r="C47" s="76">
        <f>AVERAGE(C19:C23)</f>
        <v>2</v>
      </c>
      <c r="D47" s="76">
        <f t="shared" si="2"/>
        <v>5.2</v>
      </c>
      <c r="E47" s="76" t="s">
        <v>33</v>
      </c>
      <c r="F47" s="76" t="s">
        <v>33</v>
      </c>
      <c r="J47" s="10"/>
    </row>
    <row r="48" spans="1:20" ht="30" customHeight="1" thickBot="1" x14ac:dyDescent="0.25">
      <c r="B48" s="20" t="s">
        <v>22</v>
      </c>
      <c r="C48" s="47">
        <f>AVERAGE(C8:C12)</f>
        <v>5.2</v>
      </c>
      <c r="D48" s="47">
        <f t="shared" si="2"/>
        <v>5.2</v>
      </c>
      <c r="E48" s="81"/>
      <c r="F48" s="81"/>
    </row>
    <row r="49" spans="2:2" ht="15" customHeight="1" x14ac:dyDescent="0.2"/>
    <row r="50" spans="2:2" ht="15" customHeight="1" x14ac:dyDescent="0.2">
      <c r="B50" s="213" t="s">
        <v>228</v>
      </c>
    </row>
    <row r="52" spans="2:2" ht="15" x14ac:dyDescent="0.2">
      <c r="B52" s="29" t="s">
        <v>21</v>
      </c>
    </row>
  </sheetData>
  <mergeCells count="3">
    <mergeCell ref="K4:T4"/>
    <mergeCell ref="K32:T32"/>
    <mergeCell ref="B32:F32"/>
  </mergeCells>
  <hyperlinks>
    <hyperlink ref="B28" location="Contents!A1" tooltip="Contents Page" display="Return to Contents Page"/>
    <hyperlink ref="B52" location="Contents!A1" tooltip="Contents Page" display="Return to Contents Page"/>
  </hyperlinks>
  <pageMargins left="0.70866141732283472" right="0.70866141732283472" top="0.74803149606299213" bottom="0.74803149606299213" header="0.31496062992125984" footer="0.31496062992125984"/>
  <pageSetup scale="57" orientation="landscape" r:id="rId1"/>
  <ignoredErrors>
    <ignoredError sqref="C24 C48 C36 C37:C46"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M58"/>
  <sheetViews>
    <sheetView showGridLines="0" topLeftCell="A28" zoomScaleNormal="100" workbookViewId="0">
      <selection activeCell="G13" sqref="G13"/>
    </sheetView>
  </sheetViews>
  <sheetFormatPr defaultRowHeight="14.25" x14ac:dyDescent="0.2"/>
  <cols>
    <col min="1" max="1" width="8.7109375" style="1" customWidth="1"/>
    <col min="2" max="2" width="12.7109375" style="1" customWidth="1"/>
    <col min="3" max="3" width="15.7109375" style="1" customWidth="1"/>
    <col min="4" max="4" width="4.140625" style="1" hidden="1" customWidth="1"/>
    <col min="5" max="6" width="13.7109375" style="1" customWidth="1"/>
    <col min="7" max="7" width="9.140625" style="1"/>
    <col min="8" max="8" width="13.28515625" style="1" customWidth="1"/>
    <col min="9" max="16384" width="9.140625" style="1"/>
  </cols>
  <sheetData>
    <row r="1" spans="2:39" s="10" customFormat="1" x14ac:dyDescent="0.2">
      <c r="B1" s="163" t="s">
        <v>491</v>
      </c>
      <c r="C1" s="13"/>
      <c r="D1" s="13"/>
      <c r="E1" s="13"/>
      <c r="F1" s="13"/>
      <c r="G1" s="13"/>
      <c r="H1" s="13"/>
      <c r="I1" s="13"/>
      <c r="J1" s="13"/>
      <c r="K1" s="13"/>
      <c r="L1" s="13"/>
      <c r="M1" s="13"/>
    </row>
    <row r="2" spans="2:39" s="10" customFormat="1" x14ac:dyDescent="0.2"/>
    <row r="3" spans="2:39" s="10" customFormat="1" ht="15" customHeight="1" x14ac:dyDescent="0.2">
      <c r="B3" s="39" t="s">
        <v>18</v>
      </c>
    </row>
    <row r="4" spans="2:39" ht="15" customHeight="1" x14ac:dyDescent="0.25">
      <c r="B4" s="105" t="s">
        <v>116</v>
      </c>
      <c r="D4" s="2"/>
      <c r="E4" s="2"/>
      <c r="F4" s="2"/>
      <c r="G4" s="2"/>
      <c r="H4" s="2"/>
      <c r="I4" s="2"/>
      <c r="J4" s="2"/>
      <c r="K4" s="692" t="s">
        <v>736</v>
      </c>
      <c r="L4" s="692"/>
      <c r="M4" s="692"/>
      <c r="N4" s="692"/>
      <c r="O4" s="692"/>
      <c r="P4" s="692"/>
      <c r="Q4" s="692"/>
      <c r="R4" s="692"/>
      <c r="S4" s="692"/>
      <c r="T4" s="692"/>
      <c r="U4" s="105"/>
      <c r="AM4" s="58"/>
    </row>
    <row r="5" spans="2:39" ht="15" customHeight="1" x14ac:dyDescent="0.2">
      <c r="B5" s="13" t="s">
        <v>675</v>
      </c>
      <c r="D5" s="2"/>
      <c r="E5" s="2"/>
      <c r="F5" s="2"/>
      <c r="G5" s="2"/>
      <c r="H5" s="2"/>
      <c r="I5" s="2"/>
      <c r="J5" s="2"/>
      <c r="K5" s="2"/>
      <c r="L5" s="2"/>
    </row>
    <row r="6" spans="2:39" ht="15" customHeight="1" thickBot="1" x14ac:dyDescent="0.25">
      <c r="C6" s="7"/>
    </row>
    <row r="7" spans="2:39" ht="45" customHeight="1" x14ac:dyDescent="0.2">
      <c r="B7" s="101" t="s">
        <v>0</v>
      </c>
      <c r="C7" s="101" t="s">
        <v>102</v>
      </c>
      <c r="D7" s="15" t="s">
        <v>22</v>
      </c>
      <c r="E7" s="93" t="s">
        <v>26</v>
      </c>
      <c r="F7" s="230" t="s">
        <v>240</v>
      </c>
    </row>
    <row r="8" spans="2:39" ht="15" customHeight="1" x14ac:dyDescent="0.2">
      <c r="B8" s="94">
        <v>2004</v>
      </c>
      <c r="C8" s="119">
        <v>37</v>
      </c>
      <c r="D8" s="84">
        <f t="shared" ref="D8:D24" si="0">$C$24</f>
        <v>27.8</v>
      </c>
      <c r="E8" s="96"/>
      <c r="F8" s="96"/>
    </row>
    <row r="9" spans="2:39" ht="15" customHeight="1" x14ac:dyDescent="0.2">
      <c r="B9" s="17">
        <v>2005</v>
      </c>
      <c r="C9" s="120">
        <v>32</v>
      </c>
      <c r="D9" s="84">
        <f t="shared" si="0"/>
        <v>27.8</v>
      </c>
      <c r="E9" s="80"/>
      <c r="F9" s="80">
        <f>(C9-C8)/C8</f>
        <v>-0.13513513513513514</v>
      </c>
    </row>
    <row r="10" spans="2:39" ht="15" customHeight="1" x14ac:dyDescent="0.2">
      <c r="B10" s="94">
        <v>2006</v>
      </c>
      <c r="C10" s="119">
        <v>24</v>
      </c>
      <c r="D10" s="84">
        <f t="shared" si="0"/>
        <v>27.8</v>
      </c>
      <c r="E10" s="96"/>
      <c r="F10" s="96">
        <f t="shared" ref="F10:F18" si="1">(C10-C9)/C9</f>
        <v>-0.25</v>
      </c>
    </row>
    <row r="11" spans="2:39" ht="15" customHeight="1" x14ac:dyDescent="0.2">
      <c r="B11" s="17">
        <v>2007</v>
      </c>
      <c r="C11" s="120">
        <v>23</v>
      </c>
      <c r="D11" s="84">
        <f t="shared" si="0"/>
        <v>27.8</v>
      </c>
      <c r="E11" s="80"/>
      <c r="F11" s="80">
        <f t="shared" si="1"/>
        <v>-4.1666666666666664E-2</v>
      </c>
    </row>
    <row r="12" spans="2:39" ht="15" customHeight="1" x14ac:dyDescent="0.2">
      <c r="B12" s="94">
        <v>2008</v>
      </c>
      <c r="C12" s="119">
        <v>23</v>
      </c>
      <c r="D12" s="84">
        <f t="shared" si="0"/>
        <v>27.8</v>
      </c>
      <c r="E12" s="96"/>
      <c r="F12" s="96">
        <f t="shared" si="1"/>
        <v>0</v>
      </c>
    </row>
    <row r="13" spans="2:39" ht="15" customHeight="1" x14ac:dyDescent="0.2">
      <c r="B13" s="17">
        <v>2009</v>
      </c>
      <c r="C13" s="120">
        <v>33</v>
      </c>
      <c r="D13" s="84">
        <f t="shared" si="0"/>
        <v>27.8</v>
      </c>
      <c r="E13" s="80">
        <f t="shared" ref="E13:E19" si="2">(C13-$C$24)/$C$24</f>
        <v>0.18705035971223019</v>
      </c>
      <c r="F13" s="80">
        <f t="shared" si="1"/>
        <v>0.43478260869565216</v>
      </c>
    </row>
    <row r="14" spans="2:39" ht="15" customHeight="1" x14ac:dyDescent="0.2">
      <c r="B14" s="94">
        <v>2010</v>
      </c>
      <c r="C14" s="119">
        <v>13</v>
      </c>
      <c r="D14" s="84">
        <f t="shared" si="0"/>
        <v>27.8</v>
      </c>
      <c r="E14" s="96">
        <f t="shared" si="2"/>
        <v>-0.53237410071942448</v>
      </c>
      <c r="F14" s="96">
        <f t="shared" si="1"/>
        <v>-0.60606060606060608</v>
      </c>
    </row>
    <row r="15" spans="2:39" ht="15" customHeight="1" x14ac:dyDescent="0.2">
      <c r="B15" s="17">
        <v>2011</v>
      </c>
      <c r="C15" s="120">
        <v>19</v>
      </c>
      <c r="D15" s="84">
        <f t="shared" si="0"/>
        <v>27.8</v>
      </c>
      <c r="E15" s="80">
        <f t="shared" si="2"/>
        <v>-0.31654676258992809</v>
      </c>
      <c r="F15" s="80">
        <f t="shared" si="1"/>
        <v>0.46153846153846156</v>
      </c>
    </row>
    <row r="16" spans="2:39" ht="15" customHeight="1" x14ac:dyDescent="0.2">
      <c r="B16" s="94">
        <v>2012</v>
      </c>
      <c r="C16" s="119">
        <v>10</v>
      </c>
      <c r="D16" s="84">
        <f t="shared" si="0"/>
        <v>27.8</v>
      </c>
      <c r="E16" s="96">
        <f t="shared" si="2"/>
        <v>-0.64028776978417268</v>
      </c>
      <c r="F16" s="96">
        <f t="shared" si="1"/>
        <v>-0.47368421052631576</v>
      </c>
      <c r="G16" s="78"/>
    </row>
    <row r="17" spans="1:21" s="2" customFormat="1" ht="15" customHeight="1" x14ac:dyDescent="0.2">
      <c r="B17" s="17">
        <v>2013</v>
      </c>
      <c r="C17" s="120">
        <v>14</v>
      </c>
      <c r="D17" s="84">
        <f t="shared" si="0"/>
        <v>27.8</v>
      </c>
      <c r="E17" s="80">
        <f t="shared" si="2"/>
        <v>-0.49640287769784175</v>
      </c>
      <c r="F17" s="80">
        <f t="shared" si="1"/>
        <v>0.4</v>
      </c>
      <c r="G17" s="78"/>
      <c r="H17" s="1"/>
      <c r="I17" s="1"/>
      <c r="J17" s="1"/>
      <c r="K17" s="1"/>
      <c r="L17" s="1"/>
    </row>
    <row r="18" spans="1:21" ht="15" customHeight="1" x14ac:dyDescent="0.2">
      <c r="B18" s="94">
        <v>2014</v>
      </c>
      <c r="C18" s="119">
        <v>22</v>
      </c>
      <c r="D18" s="84">
        <f t="shared" si="0"/>
        <v>27.8</v>
      </c>
      <c r="E18" s="96">
        <f t="shared" si="2"/>
        <v>-0.20863309352517986</v>
      </c>
      <c r="F18" s="96">
        <f t="shared" si="1"/>
        <v>0.5714285714285714</v>
      </c>
      <c r="G18" s="78"/>
    </row>
    <row r="19" spans="1:21" s="2" customFormat="1" ht="15" customHeight="1" x14ac:dyDescent="0.2">
      <c r="B19" s="17">
        <v>2015</v>
      </c>
      <c r="C19" s="120">
        <v>15</v>
      </c>
      <c r="D19" s="84">
        <f t="shared" si="0"/>
        <v>27.8</v>
      </c>
      <c r="E19" s="80">
        <f t="shared" si="2"/>
        <v>-0.46043165467625902</v>
      </c>
      <c r="F19" s="80">
        <f>(C19-C18)/C18</f>
        <v>-0.31818181818181818</v>
      </c>
      <c r="G19" s="78"/>
      <c r="H19" s="1"/>
      <c r="I19" s="1"/>
      <c r="J19" s="1"/>
      <c r="K19" s="1"/>
      <c r="L19" s="1"/>
    </row>
    <row r="20" spans="1:21" ht="15" customHeight="1" x14ac:dyDescent="0.2">
      <c r="B20" s="94">
        <v>2016</v>
      </c>
      <c r="C20" s="119">
        <v>23</v>
      </c>
      <c r="D20" s="84">
        <f t="shared" si="0"/>
        <v>27.8</v>
      </c>
      <c r="E20" s="96">
        <f t="shared" ref="E20" si="3">(C20-$C$24)/$C$24</f>
        <v>-0.17266187050359713</v>
      </c>
      <c r="F20" s="96">
        <f t="shared" ref="F20" si="4">(C20-C19)/C19</f>
        <v>0.53333333333333333</v>
      </c>
      <c r="G20" s="78"/>
    </row>
    <row r="21" spans="1:21" ht="15" customHeight="1" x14ac:dyDescent="0.2">
      <c r="B21" s="476">
        <v>2017</v>
      </c>
      <c r="C21" s="120">
        <v>13</v>
      </c>
      <c r="D21" s="84">
        <f t="shared" si="0"/>
        <v>27.8</v>
      </c>
      <c r="E21" s="80">
        <f t="shared" ref="E21" si="5">(C21-$C$24)/$C$24</f>
        <v>-0.53237410071942448</v>
      </c>
      <c r="F21" s="80">
        <f t="shared" ref="F21" si="6">(C21-C20)/C20</f>
        <v>-0.43478260869565216</v>
      </c>
      <c r="G21" s="78"/>
    </row>
    <row r="22" spans="1:21" ht="15" customHeight="1" x14ac:dyDescent="0.2">
      <c r="B22" s="480">
        <v>2018</v>
      </c>
      <c r="C22" s="119">
        <v>14</v>
      </c>
      <c r="D22" s="84">
        <f t="shared" si="0"/>
        <v>27.8</v>
      </c>
      <c r="E22" s="96">
        <f t="shared" ref="E22" si="7">(C22-$C$24)/$C$24</f>
        <v>-0.49640287769784175</v>
      </c>
      <c r="F22" s="96">
        <f t="shared" ref="F22" si="8">(C22-C21)/C21</f>
        <v>7.6923076923076927E-2</v>
      </c>
      <c r="G22" s="78"/>
    </row>
    <row r="23" spans="1:21" ht="15" customHeight="1" x14ac:dyDescent="0.2">
      <c r="B23" s="76">
        <v>2019</v>
      </c>
      <c r="C23" s="648">
        <v>12</v>
      </c>
      <c r="D23" s="115">
        <f t="shared" si="0"/>
        <v>27.8</v>
      </c>
      <c r="E23" s="98">
        <f t="shared" ref="E23" si="9">(C23-$C$24)/$C$24</f>
        <v>-0.56834532374100721</v>
      </c>
      <c r="F23" s="98">
        <f t="shared" ref="F23" si="10">(C23-C22)/C22</f>
        <v>-0.14285714285714285</v>
      </c>
      <c r="G23" s="78"/>
    </row>
    <row r="24" spans="1:21" s="2" customFormat="1" ht="30" customHeight="1" thickBot="1" x14ac:dyDescent="0.25">
      <c r="B24" s="43" t="s">
        <v>22</v>
      </c>
      <c r="C24" s="47">
        <f>AVERAGE(C8:C12)</f>
        <v>27.8</v>
      </c>
      <c r="D24" s="85">
        <f t="shared" si="0"/>
        <v>27.8</v>
      </c>
      <c r="E24" s="81"/>
      <c r="F24" s="81"/>
      <c r="G24" s="1"/>
      <c r="H24" s="1"/>
      <c r="I24" s="1"/>
      <c r="J24" s="1"/>
      <c r="K24" s="1"/>
    </row>
    <row r="25" spans="1:21" s="2" customFormat="1" ht="15" customHeight="1" x14ac:dyDescent="0.2">
      <c r="B25" s="59"/>
      <c r="C25" s="60"/>
      <c r="D25" s="143"/>
    </row>
    <row r="26" spans="1:21" s="2" customFormat="1" ht="15" customHeight="1" x14ac:dyDescent="0.2">
      <c r="B26" s="213" t="s">
        <v>228</v>
      </c>
      <c r="C26" s="60"/>
      <c r="D26" s="59"/>
    </row>
    <row r="27" spans="1:21" ht="15" customHeight="1" x14ac:dyDescent="0.2">
      <c r="B27" s="59"/>
      <c r="C27" s="60"/>
      <c r="D27" s="59"/>
      <c r="E27" s="2"/>
      <c r="F27" s="2"/>
      <c r="G27" s="2"/>
      <c r="H27" s="2"/>
      <c r="I27" s="2"/>
      <c r="J27" s="2"/>
      <c r="K27" s="2"/>
    </row>
    <row r="28" spans="1:21" ht="15" customHeight="1" x14ac:dyDescent="0.2">
      <c r="A28" s="10"/>
      <c r="B28" s="29" t="s">
        <v>21</v>
      </c>
    </row>
    <row r="29" spans="1:21" ht="15" customHeight="1" x14ac:dyDescent="0.2">
      <c r="A29" s="10"/>
    </row>
    <row r="30" spans="1:21" ht="15" customHeight="1" x14ac:dyDescent="0.2">
      <c r="A30" s="10"/>
      <c r="B30" s="10"/>
      <c r="C30" s="10"/>
      <c r="D30" s="10"/>
      <c r="E30" s="10"/>
      <c r="F30" s="10"/>
      <c r="G30" s="10"/>
      <c r="H30" s="10"/>
      <c r="I30" s="10"/>
      <c r="J30" s="10"/>
    </row>
    <row r="31" spans="1:21" ht="15" customHeight="1" x14ac:dyDescent="0.2">
      <c r="A31" s="10"/>
      <c r="B31" s="39" t="s">
        <v>114</v>
      </c>
    </row>
    <row r="32" spans="1:21" ht="30" customHeight="1" x14ac:dyDescent="0.2">
      <c r="A32" s="10"/>
      <c r="B32" s="697" t="s">
        <v>223</v>
      </c>
      <c r="C32" s="697"/>
      <c r="D32" s="697"/>
      <c r="E32" s="697"/>
      <c r="F32" s="697"/>
      <c r="G32" s="697"/>
      <c r="H32" s="697"/>
      <c r="I32" s="171"/>
      <c r="J32" s="171"/>
      <c r="K32" s="696" t="s">
        <v>737</v>
      </c>
      <c r="L32" s="696"/>
      <c r="M32" s="696"/>
      <c r="N32" s="696"/>
      <c r="O32" s="696"/>
      <c r="P32" s="696"/>
      <c r="Q32" s="696"/>
      <c r="R32" s="696"/>
      <c r="S32" s="696"/>
      <c r="T32" s="696"/>
      <c r="U32" s="171"/>
    </row>
    <row r="33" spans="1:21" ht="15" customHeight="1" x14ac:dyDescent="0.2">
      <c r="A33" s="10"/>
      <c r="B33" s="13" t="s">
        <v>675</v>
      </c>
      <c r="C33" s="52"/>
      <c r="D33" s="52"/>
      <c r="E33" s="52"/>
      <c r="F33" s="231"/>
      <c r="G33" s="52"/>
      <c r="H33" s="52"/>
      <c r="I33" s="52"/>
      <c r="J33" s="52"/>
      <c r="K33" s="51"/>
      <c r="L33" s="171"/>
      <c r="M33" s="171"/>
      <c r="N33" s="171"/>
      <c r="O33" s="171"/>
      <c r="P33" s="171"/>
      <c r="Q33" s="171"/>
      <c r="R33" s="171"/>
      <c r="S33" s="171"/>
      <c r="T33" s="171"/>
      <c r="U33" s="171"/>
    </row>
    <row r="34" spans="1:21" ht="15" customHeight="1" thickBot="1" x14ac:dyDescent="0.25">
      <c r="A34" s="10"/>
      <c r="C34" s="7"/>
      <c r="J34" s="10"/>
    </row>
    <row r="35" spans="1:21" ht="45" customHeight="1" x14ac:dyDescent="0.2">
      <c r="A35" s="10"/>
      <c r="B35" s="101" t="s">
        <v>0</v>
      </c>
      <c r="C35" s="101" t="s">
        <v>102</v>
      </c>
      <c r="D35" s="15"/>
      <c r="E35" s="230" t="s">
        <v>26</v>
      </c>
      <c r="F35" s="230" t="s">
        <v>241</v>
      </c>
      <c r="J35" s="10"/>
    </row>
    <row r="36" spans="1:21" ht="15" customHeight="1" x14ac:dyDescent="0.2">
      <c r="A36" s="344" t="s">
        <v>364</v>
      </c>
      <c r="B36" s="94" t="s">
        <v>1</v>
      </c>
      <c r="C36" s="121">
        <f t="shared" ref="C36:C46" si="11">AVERAGE(C8:C12)</f>
        <v>27.8</v>
      </c>
      <c r="D36" s="84">
        <f t="shared" ref="D36:D48" si="12">$C$48</f>
        <v>27.8</v>
      </c>
      <c r="E36" s="96"/>
      <c r="F36" s="96"/>
      <c r="J36" s="10"/>
    </row>
    <row r="37" spans="1:21" ht="15" customHeight="1" x14ac:dyDescent="0.2">
      <c r="A37" s="344" t="s">
        <v>365</v>
      </c>
      <c r="B37" s="17" t="s">
        <v>39</v>
      </c>
      <c r="C37" s="122">
        <f t="shared" si="11"/>
        <v>27</v>
      </c>
      <c r="D37" s="84">
        <f t="shared" si="12"/>
        <v>27.8</v>
      </c>
      <c r="E37" s="80">
        <f t="shared" ref="E37:E42" si="13">(C37-$C$48)/$C$48</f>
        <v>-2.8776978417266213E-2</v>
      </c>
      <c r="F37" s="80">
        <f t="shared" ref="F37:F42" si="14">(C37-C36)/C36</f>
        <v>-2.8776978417266213E-2</v>
      </c>
      <c r="J37" s="10"/>
    </row>
    <row r="38" spans="1:21" ht="15" customHeight="1" x14ac:dyDescent="0.2">
      <c r="A38" s="344" t="s">
        <v>367</v>
      </c>
      <c r="B38" s="94" t="s">
        <v>40</v>
      </c>
      <c r="C38" s="121">
        <f t="shared" si="11"/>
        <v>23.2</v>
      </c>
      <c r="D38" s="84">
        <f t="shared" si="12"/>
        <v>27.8</v>
      </c>
      <c r="E38" s="96">
        <f t="shared" si="13"/>
        <v>-0.16546762589928063</v>
      </c>
      <c r="F38" s="96">
        <f t="shared" si="14"/>
        <v>-0.14074074074074078</v>
      </c>
      <c r="J38" s="10"/>
    </row>
    <row r="39" spans="1:21" ht="15" customHeight="1" x14ac:dyDescent="0.2">
      <c r="A39" s="344" t="s">
        <v>366</v>
      </c>
      <c r="B39" s="17" t="s">
        <v>41</v>
      </c>
      <c r="C39" s="122">
        <f t="shared" si="11"/>
        <v>22.2</v>
      </c>
      <c r="D39" s="84">
        <f t="shared" si="12"/>
        <v>27.8</v>
      </c>
      <c r="E39" s="80">
        <f t="shared" si="13"/>
        <v>-0.20143884892086336</v>
      </c>
      <c r="F39" s="80">
        <f t="shared" si="14"/>
        <v>-4.3103448275862072E-2</v>
      </c>
      <c r="J39" s="10"/>
    </row>
    <row r="40" spans="1:21" ht="15" customHeight="1" x14ac:dyDescent="0.2">
      <c r="A40" s="344" t="s">
        <v>368</v>
      </c>
      <c r="B40" s="94" t="s">
        <v>104</v>
      </c>
      <c r="C40" s="121">
        <f t="shared" si="11"/>
        <v>19.600000000000001</v>
      </c>
      <c r="D40" s="84">
        <f t="shared" si="12"/>
        <v>27.8</v>
      </c>
      <c r="E40" s="96">
        <f t="shared" si="13"/>
        <v>-0.29496402877697836</v>
      </c>
      <c r="F40" s="96">
        <f t="shared" si="14"/>
        <v>-0.11711711711711703</v>
      </c>
      <c r="J40" s="10"/>
    </row>
    <row r="41" spans="1:21" ht="15" customHeight="1" x14ac:dyDescent="0.2">
      <c r="A41" s="344" t="s">
        <v>369</v>
      </c>
      <c r="B41" s="17" t="s">
        <v>176</v>
      </c>
      <c r="C41" s="122">
        <f t="shared" si="11"/>
        <v>17.8</v>
      </c>
      <c r="D41" s="84">
        <f t="shared" si="12"/>
        <v>27.8</v>
      </c>
      <c r="E41" s="80">
        <f t="shared" si="13"/>
        <v>-0.35971223021582732</v>
      </c>
      <c r="F41" s="80">
        <f t="shared" si="14"/>
        <v>-9.1836734693877584E-2</v>
      </c>
      <c r="J41" s="10"/>
    </row>
    <row r="42" spans="1:21" ht="15" customHeight="1" x14ac:dyDescent="0.2">
      <c r="A42" s="344" t="s">
        <v>371</v>
      </c>
      <c r="B42" s="94" t="s">
        <v>207</v>
      </c>
      <c r="C42" s="121">
        <f t="shared" si="11"/>
        <v>15.6</v>
      </c>
      <c r="D42" s="84">
        <f t="shared" si="12"/>
        <v>27.8</v>
      </c>
      <c r="E42" s="96">
        <f t="shared" si="13"/>
        <v>-0.4388489208633094</v>
      </c>
      <c r="F42" s="96">
        <f t="shared" si="14"/>
        <v>-0.12359550561797758</v>
      </c>
      <c r="J42" s="10"/>
    </row>
    <row r="43" spans="1:21" ht="15" customHeight="1" x14ac:dyDescent="0.2">
      <c r="A43" s="344" t="s">
        <v>370</v>
      </c>
      <c r="B43" s="17" t="s">
        <v>336</v>
      </c>
      <c r="C43" s="122">
        <f t="shared" si="11"/>
        <v>16</v>
      </c>
      <c r="D43" s="84">
        <f t="shared" si="12"/>
        <v>27.8</v>
      </c>
      <c r="E43" s="80">
        <f t="shared" ref="E43:E44" si="15">(C43-$C$48)/$C$48</f>
        <v>-0.42446043165467628</v>
      </c>
      <c r="F43" s="80">
        <f t="shared" ref="F43:F44" si="16">(C43-C42)/C42</f>
        <v>2.5641025641025664E-2</v>
      </c>
      <c r="J43" s="10"/>
    </row>
    <row r="44" spans="1:21" ht="15" customHeight="1" x14ac:dyDescent="0.2">
      <c r="A44" s="342" t="s">
        <v>468</v>
      </c>
      <c r="B44" s="94" t="s">
        <v>467</v>
      </c>
      <c r="C44" s="121">
        <f t="shared" si="11"/>
        <v>16.8</v>
      </c>
      <c r="D44" s="84">
        <f t="shared" si="12"/>
        <v>27.8</v>
      </c>
      <c r="E44" s="96">
        <f t="shared" si="15"/>
        <v>-0.39568345323741005</v>
      </c>
      <c r="F44" s="96">
        <f t="shared" si="16"/>
        <v>5.0000000000000044E-2</v>
      </c>
      <c r="J44" s="10"/>
    </row>
    <row r="45" spans="1:21" ht="15" customHeight="1" x14ac:dyDescent="0.2">
      <c r="A45" s="342" t="s">
        <v>566</v>
      </c>
      <c r="B45" s="476" t="s">
        <v>565</v>
      </c>
      <c r="C45" s="122">
        <f t="shared" si="11"/>
        <v>17.399999999999999</v>
      </c>
      <c r="D45" s="84">
        <f t="shared" si="12"/>
        <v>27.8</v>
      </c>
      <c r="E45" s="80">
        <f t="shared" ref="E45" si="17">(C45-$C$48)/$C$48</f>
        <v>-0.37410071942446049</v>
      </c>
      <c r="F45" s="80">
        <f t="shared" ref="F45" si="18">(C45-C44)/C44</f>
        <v>3.5714285714285587E-2</v>
      </c>
      <c r="J45" s="10"/>
    </row>
    <row r="46" spans="1:21" ht="15" customHeight="1" x14ac:dyDescent="0.2">
      <c r="A46" s="342" t="s">
        <v>600</v>
      </c>
      <c r="B46" s="480" t="s">
        <v>599</v>
      </c>
      <c r="C46" s="121">
        <f t="shared" si="11"/>
        <v>17.399999999999999</v>
      </c>
      <c r="D46" s="84">
        <f t="shared" si="12"/>
        <v>27.8</v>
      </c>
      <c r="E46" s="96">
        <f t="shared" ref="E46" si="19">(C46-$C$48)/$C$48</f>
        <v>-0.37410071942446049</v>
      </c>
      <c r="F46" s="96">
        <f t="shared" ref="F46" si="20">(C46-C45)/C45</f>
        <v>0</v>
      </c>
      <c r="J46" s="10"/>
    </row>
    <row r="47" spans="1:21" ht="15" customHeight="1" x14ac:dyDescent="0.2">
      <c r="A47" s="342" t="s">
        <v>680</v>
      </c>
      <c r="B47" s="478" t="s">
        <v>673</v>
      </c>
      <c r="C47" s="114">
        <f>AVERAGE(C19:C23)</f>
        <v>15.4</v>
      </c>
      <c r="D47" s="115">
        <f t="shared" si="12"/>
        <v>27.8</v>
      </c>
      <c r="E47" s="98">
        <f t="shared" ref="E47" si="21">(C47-$C$48)/$C$48</f>
        <v>-0.4460431654676259</v>
      </c>
      <c r="F47" s="98">
        <f t="shared" ref="F47" si="22">(C47-C46)/C46</f>
        <v>-0.11494252873563209</v>
      </c>
      <c r="J47" s="10"/>
    </row>
    <row r="48" spans="1:21" ht="30" customHeight="1" thickBot="1" x14ac:dyDescent="0.25">
      <c r="B48" s="20" t="s">
        <v>22</v>
      </c>
      <c r="C48" s="47">
        <f>AVERAGE(C8:C12)</f>
        <v>27.8</v>
      </c>
      <c r="D48" s="85">
        <f t="shared" si="12"/>
        <v>27.8</v>
      </c>
      <c r="E48" s="81"/>
      <c r="F48" s="81"/>
      <c r="J48" s="10"/>
    </row>
    <row r="50" spans="2:13" x14ac:dyDescent="0.2">
      <c r="B50" s="213" t="s">
        <v>228</v>
      </c>
    </row>
    <row r="52" spans="2:13" ht="15" customHeight="1" x14ac:dyDescent="0.2">
      <c r="B52" s="29" t="s">
        <v>21</v>
      </c>
    </row>
    <row r="53" spans="2:13" ht="14.25" customHeight="1" x14ac:dyDescent="0.2">
      <c r="L53" s="154"/>
      <c r="M53" s="68"/>
    </row>
    <row r="54" spans="2:13" ht="15" x14ac:dyDescent="0.2">
      <c r="B54" s="695" t="s">
        <v>149</v>
      </c>
      <c r="C54" s="695"/>
      <c r="D54" s="695"/>
      <c r="E54" s="695"/>
      <c r="F54" s="695"/>
      <c r="G54" s="695"/>
      <c r="H54" s="695"/>
      <c r="I54" s="695"/>
      <c r="J54" s="695"/>
      <c r="K54" s="695"/>
      <c r="L54" s="154"/>
      <c r="M54" s="68"/>
    </row>
    <row r="55" spans="2:13" x14ac:dyDescent="0.2">
      <c r="B55" s="695"/>
      <c r="C55" s="695"/>
      <c r="D55" s="695"/>
      <c r="E55" s="695"/>
      <c r="F55" s="695"/>
      <c r="G55" s="695"/>
      <c r="H55" s="695"/>
      <c r="I55" s="695"/>
      <c r="J55" s="695"/>
      <c r="K55" s="695"/>
      <c r="L55" s="154"/>
    </row>
    <row r="56" spans="2:13" x14ac:dyDescent="0.2">
      <c r="B56" s="695"/>
      <c r="C56" s="695"/>
      <c r="D56" s="695"/>
      <c r="E56" s="695"/>
      <c r="F56" s="695"/>
      <c r="G56" s="695"/>
      <c r="H56" s="695"/>
      <c r="I56" s="695"/>
      <c r="J56" s="695"/>
      <c r="K56" s="695"/>
      <c r="L56" s="154"/>
    </row>
    <row r="57" spans="2:13" x14ac:dyDescent="0.2">
      <c r="B57" s="695"/>
      <c r="C57" s="695"/>
      <c r="D57" s="695"/>
      <c r="E57" s="695"/>
      <c r="F57" s="695"/>
      <c r="G57" s="695"/>
      <c r="H57" s="695"/>
      <c r="I57" s="695"/>
      <c r="J57" s="695"/>
      <c r="K57" s="695"/>
      <c r="L57" s="154"/>
    </row>
    <row r="58" spans="2:13" x14ac:dyDescent="0.2">
      <c r="B58" s="695"/>
      <c r="C58" s="695"/>
      <c r="D58" s="695"/>
      <c r="E58" s="695"/>
      <c r="F58" s="695"/>
      <c r="G58" s="695"/>
      <c r="H58" s="695"/>
      <c r="I58" s="695"/>
      <c r="J58" s="695"/>
      <c r="K58" s="695"/>
    </row>
  </sheetData>
  <mergeCells count="4">
    <mergeCell ref="B54:K58"/>
    <mergeCell ref="K4:T4"/>
    <mergeCell ref="K32:T32"/>
    <mergeCell ref="B32:H32"/>
  </mergeCells>
  <hyperlinks>
    <hyperlink ref="B28" location="Contents!A1" tooltip="Contents Page" display="Return to Contents Page"/>
    <hyperlink ref="B52" location="Contents!A1" tooltip="Contents Page" display="Return to Contents Page"/>
  </hyperlinks>
  <pageMargins left="0.70866141732283472" right="0.70866141732283472" top="0.74803149606299213" bottom="0.74803149606299213" header="0.31496062992125984" footer="0.31496062992125984"/>
  <pageSetup scale="59" orientation="landscape" r:id="rId1"/>
  <ignoredErrors>
    <ignoredError sqref="C24 C47:C48 C36:C46"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87"/>
  <sheetViews>
    <sheetView showGridLines="0" zoomScale="75" zoomScaleNormal="75" workbookViewId="0"/>
  </sheetViews>
  <sheetFormatPr defaultRowHeight="16.5" customHeight="1" x14ac:dyDescent="0.2"/>
  <cols>
    <col min="1" max="1" width="31.85546875" style="30" customWidth="1"/>
    <col min="2" max="2" width="12.85546875" style="30" hidden="1" customWidth="1"/>
    <col min="3" max="3" width="13.7109375" style="28" customWidth="1"/>
    <col min="4" max="4" width="216.42578125" style="28" customWidth="1"/>
    <col min="5" max="16384" width="9.140625" style="1"/>
  </cols>
  <sheetData>
    <row r="1" spans="1:12" ht="16.5" customHeight="1" thickBot="1" x14ac:dyDescent="0.25"/>
    <row r="2" spans="1:12" ht="16.5" customHeight="1" x14ac:dyDescent="0.2">
      <c r="A2" s="137" t="s">
        <v>24</v>
      </c>
      <c r="B2" s="137"/>
      <c r="C2" s="138" t="s">
        <v>23</v>
      </c>
      <c r="D2" s="138" t="s">
        <v>133</v>
      </c>
    </row>
    <row r="3" spans="1:12" ht="16.5" customHeight="1" x14ac:dyDescent="0.25">
      <c r="A3" s="71"/>
      <c r="B3" s="29"/>
      <c r="C3" s="67" t="s">
        <v>140</v>
      </c>
      <c r="D3" s="29"/>
    </row>
    <row r="4" spans="1:12" s="460" customFormat="1" ht="16.5" customHeight="1" x14ac:dyDescent="0.2">
      <c r="A4" s="461" t="s">
        <v>163</v>
      </c>
      <c r="B4" s="458"/>
      <c r="C4" s="459" t="s">
        <v>162</v>
      </c>
      <c r="D4" s="459" t="s">
        <v>189</v>
      </c>
    </row>
    <row r="5" spans="1:12" ht="16.5" customHeight="1" x14ac:dyDescent="0.2">
      <c r="A5" s="131" t="s">
        <v>166</v>
      </c>
      <c r="B5" s="132"/>
      <c r="C5" s="133" t="s">
        <v>103</v>
      </c>
      <c r="D5" s="133" t="s">
        <v>211</v>
      </c>
    </row>
    <row r="6" spans="1:12" s="460" customFormat="1" ht="16.5" customHeight="1" x14ac:dyDescent="0.2">
      <c r="A6" s="461" t="s">
        <v>164</v>
      </c>
      <c r="B6" s="458"/>
      <c r="C6" s="459" t="s">
        <v>6</v>
      </c>
      <c r="D6" s="459" t="s">
        <v>445</v>
      </c>
    </row>
    <row r="7" spans="1:12" ht="16.5" customHeight="1" x14ac:dyDescent="0.2">
      <c r="A7" s="131" t="s">
        <v>44</v>
      </c>
      <c r="B7" s="132"/>
      <c r="C7" s="133" t="s">
        <v>7</v>
      </c>
      <c r="D7" s="133" t="s">
        <v>210</v>
      </c>
    </row>
    <row r="8" spans="1:12" s="460" customFormat="1" ht="16.5" customHeight="1" x14ac:dyDescent="0.2">
      <c r="A8" s="461" t="s">
        <v>167</v>
      </c>
      <c r="B8" s="458"/>
      <c r="C8" s="459" t="s">
        <v>8</v>
      </c>
      <c r="D8" s="459" t="s">
        <v>213</v>
      </c>
    </row>
    <row r="9" spans="1:12" ht="16.5" customHeight="1" x14ac:dyDescent="0.2">
      <c r="A9" s="123"/>
      <c r="B9" s="124"/>
      <c r="C9" s="125"/>
      <c r="D9" s="125"/>
    </row>
    <row r="10" spans="1:12" s="2" customFormat="1" ht="16.5" customHeight="1" x14ac:dyDescent="0.25">
      <c r="A10" s="56"/>
      <c r="B10" s="124"/>
      <c r="C10" s="67" t="s">
        <v>141</v>
      </c>
      <c r="D10" s="125"/>
    </row>
    <row r="11" spans="1:12" ht="16.5" customHeight="1" x14ac:dyDescent="0.2">
      <c r="A11" s="123" t="s">
        <v>188</v>
      </c>
      <c r="B11" s="124"/>
      <c r="C11" s="125" t="s">
        <v>187</v>
      </c>
      <c r="D11" s="125" t="s">
        <v>62</v>
      </c>
    </row>
    <row r="12" spans="1:12" ht="16.5" customHeight="1" x14ac:dyDescent="0.2">
      <c r="A12" s="131" t="s">
        <v>45</v>
      </c>
      <c r="B12" s="132"/>
      <c r="C12" s="133" t="s">
        <v>9</v>
      </c>
      <c r="D12" s="133" t="s">
        <v>209</v>
      </c>
    </row>
    <row r="13" spans="1:12" ht="16.5" customHeight="1" x14ac:dyDescent="0.2">
      <c r="A13" s="123" t="s">
        <v>168</v>
      </c>
      <c r="B13" s="124"/>
      <c r="C13" s="125" t="s">
        <v>165</v>
      </c>
      <c r="D13" s="125" t="s">
        <v>218</v>
      </c>
    </row>
    <row r="14" spans="1:12" ht="16.5" customHeight="1" x14ac:dyDescent="0.2">
      <c r="A14" s="123" t="s">
        <v>598</v>
      </c>
      <c r="B14" s="124"/>
      <c r="C14" s="125" t="s">
        <v>505</v>
      </c>
      <c r="D14" s="667" t="s">
        <v>506</v>
      </c>
      <c r="E14" s="667"/>
      <c r="F14" s="667"/>
      <c r="G14" s="667"/>
      <c r="H14" s="667"/>
      <c r="I14" s="667"/>
      <c r="J14" s="667"/>
      <c r="K14" s="667"/>
      <c r="L14" s="667"/>
    </row>
    <row r="15" spans="1:12" ht="16.5" customHeight="1" x14ac:dyDescent="0.2">
      <c r="A15" s="131" t="s">
        <v>46</v>
      </c>
      <c r="B15" s="132"/>
      <c r="C15" s="133" t="s">
        <v>10</v>
      </c>
      <c r="D15" s="133" t="s">
        <v>214</v>
      </c>
    </row>
    <row r="16" spans="1:12" ht="16.5" customHeight="1" x14ac:dyDescent="0.2">
      <c r="A16" s="123" t="s">
        <v>143</v>
      </c>
      <c r="B16" s="124"/>
      <c r="C16" s="125" t="s">
        <v>134</v>
      </c>
      <c r="D16" s="125" t="s">
        <v>219</v>
      </c>
    </row>
    <row r="17" spans="1:4" ht="16.5" customHeight="1" x14ac:dyDescent="0.2">
      <c r="A17" s="131" t="s">
        <v>47</v>
      </c>
      <c r="B17" s="132"/>
      <c r="C17" s="133" t="s">
        <v>11</v>
      </c>
      <c r="D17" s="133" t="s">
        <v>216</v>
      </c>
    </row>
    <row r="18" spans="1:4" ht="16.5" customHeight="1" x14ac:dyDescent="0.2">
      <c r="A18" s="123" t="s">
        <v>144</v>
      </c>
      <c r="B18" s="124"/>
      <c r="C18" s="125" t="s">
        <v>135</v>
      </c>
      <c r="D18" s="125" t="s">
        <v>465</v>
      </c>
    </row>
    <row r="19" spans="1:4" ht="16.5" customHeight="1" x14ac:dyDescent="0.2">
      <c r="A19" s="123" t="s">
        <v>293</v>
      </c>
      <c r="B19" s="124"/>
      <c r="C19" s="125" t="s">
        <v>273</v>
      </c>
      <c r="D19" s="125" t="s">
        <v>302</v>
      </c>
    </row>
    <row r="20" spans="1:4" ht="16.5" customHeight="1" x14ac:dyDescent="0.2">
      <c r="A20" s="131" t="s">
        <v>48</v>
      </c>
      <c r="B20" s="132"/>
      <c r="C20" s="133" t="s">
        <v>12</v>
      </c>
      <c r="D20" s="133" t="s">
        <v>217</v>
      </c>
    </row>
    <row r="21" spans="1:4" ht="16.5" customHeight="1" x14ac:dyDescent="0.2">
      <c r="A21" s="123" t="s">
        <v>130</v>
      </c>
      <c r="B21" s="124"/>
      <c r="C21" s="125" t="s">
        <v>111</v>
      </c>
      <c r="D21" s="125" t="s">
        <v>466</v>
      </c>
    </row>
    <row r="22" spans="1:4" ht="16.5" customHeight="1" x14ac:dyDescent="0.2">
      <c r="A22" s="123" t="s">
        <v>294</v>
      </c>
      <c r="B22" s="124"/>
      <c r="C22" s="125" t="s">
        <v>274</v>
      </c>
      <c r="D22" s="125" t="s">
        <v>420</v>
      </c>
    </row>
    <row r="23" spans="1:4" ht="16.5" customHeight="1" x14ac:dyDescent="0.2">
      <c r="A23" s="123" t="s">
        <v>531</v>
      </c>
      <c r="B23" s="124"/>
      <c r="C23" s="125" t="s">
        <v>529</v>
      </c>
      <c r="D23" s="429" t="s">
        <v>532</v>
      </c>
    </row>
    <row r="24" spans="1:4" ht="16.5" customHeight="1" x14ac:dyDescent="0.2">
      <c r="A24" s="131" t="s">
        <v>49</v>
      </c>
      <c r="B24" s="132"/>
      <c r="C24" s="133" t="s">
        <v>13</v>
      </c>
      <c r="D24" s="133" t="s">
        <v>215</v>
      </c>
    </row>
    <row r="25" spans="1:4" ht="16.5" customHeight="1" x14ac:dyDescent="0.2">
      <c r="A25" s="123" t="s">
        <v>131</v>
      </c>
      <c r="B25" s="124"/>
      <c r="C25" s="125" t="s">
        <v>112</v>
      </c>
      <c r="D25" s="125" t="s">
        <v>515</v>
      </c>
    </row>
    <row r="26" spans="1:4" ht="16.5" customHeight="1" x14ac:dyDescent="0.2">
      <c r="A26" s="123" t="s">
        <v>526</v>
      </c>
      <c r="B26" s="124"/>
      <c r="C26" s="125" t="s">
        <v>525</v>
      </c>
      <c r="D26" s="125" t="s">
        <v>516</v>
      </c>
    </row>
    <row r="27" spans="1:4" ht="16.5" customHeight="1" x14ac:dyDescent="0.2">
      <c r="A27" s="123" t="s">
        <v>533</v>
      </c>
      <c r="B27" s="124"/>
      <c r="C27" s="125" t="s">
        <v>525</v>
      </c>
      <c r="D27" s="125" t="s">
        <v>536</v>
      </c>
    </row>
    <row r="28" spans="1:4" ht="16.5" customHeight="1" x14ac:dyDescent="0.2">
      <c r="A28" s="131" t="s">
        <v>50</v>
      </c>
      <c r="B28" s="132"/>
      <c r="C28" s="133" t="s">
        <v>14</v>
      </c>
      <c r="D28" s="133" t="s">
        <v>528</v>
      </c>
    </row>
    <row r="29" spans="1:4" ht="16.5" customHeight="1" x14ac:dyDescent="0.2">
      <c r="A29" s="123" t="s">
        <v>132</v>
      </c>
      <c r="B29" s="124"/>
      <c r="C29" s="125" t="s">
        <v>113</v>
      </c>
      <c r="D29" s="125" t="s">
        <v>517</v>
      </c>
    </row>
    <row r="30" spans="1:4" ht="16.5" customHeight="1" x14ac:dyDescent="0.2">
      <c r="A30" s="123" t="s">
        <v>527</v>
      </c>
      <c r="B30" s="124"/>
      <c r="C30" s="125" t="s">
        <v>522</v>
      </c>
      <c r="D30" s="125" t="s">
        <v>513</v>
      </c>
    </row>
    <row r="31" spans="1:4" ht="16.5" customHeight="1" x14ac:dyDescent="0.2">
      <c r="A31" s="131" t="s">
        <v>51</v>
      </c>
      <c r="B31" s="132"/>
      <c r="C31" s="133" t="s">
        <v>15</v>
      </c>
      <c r="D31" s="133" t="s">
        <v>226</v>
      </c>
    </row>
    <row r="32" spans="1:4" ht="16.5" customHeight="1" x14ac:dyDescent="0.2">
      <c r="A32" s="123" t="s">
        <v>145</v>
      </c>
      <c r="B32" s="124"/>
      <c r="C32" s="125" t="s">
        <v>136</v>
      </c>
      <c r="D32" s="125" t="s">
        <v>227</v>
      </c>
    </row>
    <row r="33" spans="1:4" ht="16.5" customHeight="1" x14ac:dyDescent="0.2">
      <c r="A33" s="123" t="s">
        <v>512</v>
      </c>
      <c r="B33" s="124"/>
      <c r="C33" s="125" t="s">
        <v>504</v>
      </c>
      <c r="D33" s="429" t="s">
        <v>503</v>
      </c>
    </row>
    <row r="34" spans="1:4" ht="16.5" customHeight="1" x14ac:dyDescent="0.2">
      <c r="A34" s="131" t="s">
        <v>52</v>
      </c>
      <c r="B34" s="132"/>
      <c r="C34" s="133" t="s">
        <v>107</v>
      </c>
      <c r="D34" s="133" t="s">
        <v>352</v>
      </c>
    </row>
    <row r="35" spans="1:4" ht="16.5" customHeight="1" x14ac:dyDescent="0.2">
      <c r="A35" s="123" t="s">
        <v>146</v>
      </c>
      <c r="B35" s="124"/>
      <c r="C35" s="125" t="s">
        <v>137</v>
      </c>
      <c r="D35" s="125" t="s">
        <v>353</v>
      </c>
    </row>
    <row r="36" spans="1:4" ht="16.5" customHeight="1" x14ac:dyDescent="0.2">
      <c r="A36" s="131" t="s">
        <v>53</v>
      </c>
      <c r="B36" s="132"/>
      <c r="C36" s="133" t="s">
        <v>16</v>
      </c>
      <c r="D36" s="133" t="s">
        <v>3</v>
      </c>
    </row>
    <row r="37" spans="1:4" ht="16.5" customHeight="1" x14ac:dyDescent="0.2">
      <c r="A37" s="123" t="s">
        <v>147</v>
      </c>
      <c r="B37" s="124"/>
      <c r="C37" s="125" t="s">
        <v>138</v>
      </c>
      <c r="D37" s="125" t="s">
        <v>221</v>
      </c>
    </row>
    <row r="38" spans="1:4" ht="16.5" customHeight="1" x14ac:dyDescent="0.2">
      <c r="A38" s="131" t="s">
        <v>54</v>
      </c>
      <c r="B38" s="132"/>
      <c r="C38" s="133" t="s">
        <v>17</v>
      </c>
      <c r="D38" s="133" t="s">
        <v>4</v>
      </c>
    </row>
    <row r="39" spans="1:4" ht="16.5" customHeight="1" x14ac:dyDescent="0.2">
      <c r="A39" s="123" t="s">
        <v>148</v>
      </c>
      <c r="B39" s="124"/>
      <c r="C39" s="125" t="s">
        <v>139</v>
      </c>
      <c r="D39" s="125" t="s">
        <v>222</v>
      </c>
    </row>
    <row r="40" spans="1:4" ht="16.5" customHeight="1" x14ac:dyDescent="0.2">
      <c r="A40" s="131" t="s">
        <v>55</v>
      </c>
      <c r="B40" s="132"/>
      <c r="C40" s="133" t="s">
        <v>18</v>
      </c>
      <c r="D40" s="133" t="s">
        <v>116</v>
      </c>
    </row>
    <row r="41" spans="1:4" ht="16.5" customHeight="1" x14ac:dyDescent="0.2">
      <c r="A41" s="123" t="s">
        <v>123</v>
      </c>
      <c r="B41" s="124"/>
      <c r="C41" s="125" t="s">
        <v>114</v>
      </c>
      <c r="D41" s="125" t="s">
        <v>223</v>
      </c>
    </row>
    <row r="42" spans="1:4" ht="16.5" customHeight="1" x14ac:dyDescent="0.2">
      <c r="A42" s="131" t="s">
        <v>56</v>
      </c>
      <c r="B42" s="132"/>
      <c r="C42" s="133" t="s">
        <v>19</v>
      </c>
      <c r="D42" s="133" t="s">
        <v>5</v>
      </c>
    </row>
    <row r="43" spans="1:4" ht="16.5" customHeight="1" x14ac:dyDescent="0.2">
      <c r="A43" s="123" t="s">
        <v>124</v>
      </c>
      <c r="B43" s="124"/>
      <c r="C43" s="126" t="s">
        <v>115</v>
      </c>
      <c r="D43" s="126" t="s">
        <v>224</v>
      </c>
    </row>
    <row r="44" spans="1:4" ht="16.5" customHeight="1" x14ac:dyDescent="0.2">
      <c r="A44" s="131" t="s">
        <v>57</v>
      </c>
      <c r="B44" s="132"/>
      <c r="C44" s="134" t="s">
        <v>20</v>
      </c>
      <c r="D44" s="134" t="s">
        <v>118</v>
      </c>
    </row>
    <row r="45" spans="1:4" ht="16.5" customHeight="1" x14ac:dyDescent="0.2">
      <c r="A45" s="123" t="s">
        <v>125</v>
      </c>
      <c r="B45" s="124"/>
      <c r="C45" s="126" t="s">
        <v>117</v>
      </c>
      <c r="D45" s="126" t="s">
        <v>129</v>
      </c>
    </row>
    <row r="46" spans="1:4" ht="16.5" customHeight="1" x14ac:dyDescent="0.2">
      <c r="A46" s="131" t="s">
        <v>58</v>
      </c>
      <c r="B46" s="132"/>
      <c r="C46" s="134" t="s">
        <v>105</v>
      </c>
      <c r="D46" s="134" t="s">
        <v>119</v>
      </c>
    </row>
    <row r="47" spans="1:4" ht="16.5" customHeight="1" x14ac:dyDescent="0.2">
      <c r="A47" s="123" t="s">
        <v>126</v>
      </c>
      <c r="B47" s="124"/>
      <c r="C47" s="126" t="s">
        <v>121</v>
      </c>
      <c r="D47" s="127" t="s">
        <v>128</v>
      </c>
    </row>
    <row r="48" spans="1:4" ht="16.5" customHeight="1" x14ac:dyDescent="0.2">
      <c r="A48" s="131" t="s">
        <v>59</v>
      </c>
      <c r="B48" s="132"/>
      <c r="C48" s="134" t="s">
        <v>106</v>
      </c>
      <c r="D48" s="134" t="s">
        <v>337</v>
      </c>
    </row>
    <row r="49" spans="1:4" ht="16.5" customHeight="1" x14ac:dyDescent="0.2">
      <c r="A49" s="123" t="s">
        <v>127</v>
      </c>
      <c r="B49" s="124"/>
      <c r="C49" s="126" t="s">
        <v>120</v>
      </c>
      <c r="D49" s="126" t="s">
        <v>338</v>
      </c>
    </row>
    <row r="50" spans="1:4" ht="16.5" customHeight="1" x14ac:dyDescent="0.2">
      <c r="A50" s="131" t="s">
        <v>192</v>
      </c>
      <c r="B50" s="132"/>
      <c r="C50" s="134" t="s">
        <v>183</v>
      </c>
      <c r="D50" s="134" t="s">
        <v>339</v>
      </c>
    </row>
    <row r="51" spans="1:4" ht="16.5" customHeight="1" x14ac:dyDescent="0.2">
      <c r="A51" s="123" t="s">
        <v>193</v>
      </c>
      <c r="B51" s="124"/>
      <c r="C51" s="126" t="s">
        <v>184</v>
      </c>
      <c r="D51" s="127" t="s">
        <v>340</v>
      </c>
    </row>
    <row r="52" spans="1:4" ht="16.5" customHeight="1" x14ac:dyDescent="0.2">
      <c r="A52" s="131" t="s">
        <v>194</v>
      </c>
      <c r="B52" s="132"/>
      <c r="C52" s="134" t="s">
        <v>185</v>
      </c>
      <c r="D52" s="134" t="s">
        <v>61</v>
      </c>
    </row>
    <row r="53" spans="1:4" ht="16.5" customHeight="1" x14ac:dyDescent="0.2">
      <c r="A53" s="123" t="s">
        <v>195</v>
      </c>
      <c r="B53" s="124"/>
      <c r="C53" s="126" t="s">
        <v>186</v>
      </c>
      <c r="D53" s="127" t="s">
        <v>142</v>
      </c>
    </row>
    <row r="54" spans="1:4" ht="16.5" customHeight="1" x14ac:dyDescent="0.2">
      <c r="A54" s="131" t="s">
        <v>238</v>
      </c>
      <c r="B54" s="132"/>
      <c r="C54" s="134" t="s">
        <v>236</v>
      </c>
      <c r="D54" s="134" t="s">
        <v>243</v>
      </c>
    </row>
    <row r="55" spans="1:4" s="2" customFormat="1" ht="16.5" customHeight="1" x14ac:dyDescent="0.2">
      <c r="A55" s="123" t="s">
        <v>239</v>
      </c>
      <c r="B55" s="124"/>
      <c r="C55" s="126" t="s">
        <v>237</v>
      </c>
      <c r="D55" s="127" t="s">
        <v>317</v>
      </c>
    </row>
    <row r="56" spans="1:4" s="2" customFormat="1" ht="16.5" customHeight="1" x14ac:dyDescent="0.2">
      <c r="A56" s="123" t="s">
        <v>295</v>
      </c>
      <c r="B56" s="124"/>
      <c r="C56" s="126" t="s">
        <v>285</v>
      </c>
      <c r="D56" s="127" t="s">
        <v>318</v>
      </c>
    </row>
    <row r="57" spans="1:4" s="2" customFormat="1" ht="16.5" customHeight="1" x14ac:dyDescent="0.2">
      <c r="A57" s="123" t="s">
        <v>296</v>
      </c>
      <c r="B57" s="124"/>
      <c r="C57" s="126" t="s">
        <v>286</v>
      </c>
      <c r="D57" s="127" t="s">
        <v>319</v>
      </c>
    </row>
    <row r="58" spans="1:4" s="2" customFormat="1" ht="16.5" customHeight="1" x14ac:dyDescent="0.2">
      <c r="A58" s="123" t="s">
        <v>297</v>
      </c>
      <c r="B58" s="124"/>
      <c r="C58" s="126" t="s">
        <v>287</v>
      </c>
      <c r="D58" s="127" t="s">
        <v>320</v>
      </c>
    </row>
    <row r="59" spans="1:4" s="2" customFormat="1" ht="16.5" customHeight="1" x14ac:dyDescent="0.2">
      <c r="A59" s="123" t="s">
        <v>298</v>
      </c>
      <c r="B59" s="124"/>
      <c r="C59" s="126" t="s">
        <v>292</v>
      </c>
      <c r="D59" s="127" t="s">
        <v>322</v>
      </c>
    </row>
    <row r="60" spans="1:4" s="2" customFormat="1" ht="16.5" customHeight="1" x14ac:dyDescent="0.2">
      <c r="A60" s="123" t="s">
        <v>316</v>
      </c>
      <c r="B60" s="124"/>
      <c r="C60" s="126" t="s">
        <v>315</v>
      </c>
      <c r="D60" s="127" t="s">
        <v>321</v>
      </c>
    </row>
    <row r="61" spans="1:4" ht="16.5" customHeight="1" x14ac:dyDescent="0.2">
      <c r="A61" s="131" t="s">
        <v>248</v>
      </c>
      <c r="B61" s="132"/>
      <c r="C61" s="134" t="s">
        <v>250</v>
      </c>
      <c r="D61" s="134" t="s">
        <v>284</v>
      </c>
    </row>
    <row r="62" spans="1:4" s="2" customFormat="1" ht="16.5" customHeight="1" x14ac:dyDescent="0.2">
      <c r="A62" s="123" t="s">
        <v>249</v>
      </c>
      <c r="B62" s="124"/>
      <c r="C62" s="126" t="s">
        <v>288</v>
      </c>
      <c r="D62" s="127" t="s">
        <v>335</v>
      </c>
    </row>
    <row r="63" spans="1:4" s="2" customFormat="1" ht="16.5" customHeight="1" x14ac:dyDescent="0.2">
      <c r="A63" s="123" t="s">
        <v>299</v>
      </c>
      <c r="B63" s="124"/>
      <c r="C63" s="126" t="s">
        <v>289</v>
      </c>
      <c r="D63" s="127" t="s">
        <v>329</v>
      </c>
    </row>
    <row r="64" spans="1:4" s="2" customFormat="1" ht="16.5" customHeight="1" x14ac:dyDescent="0.2">
      <c r="A64" s="123" t="s">
        <v>300</v>
      </c>
      <c r="B64" s="124"/>
      <c r="C64" s="126" t="s">
        <v>290</v>
      </c>
      <c r="D64" s="127" t="s">
        <v>330</v>
      </c>
    </row>
    <row r="65" spans="1:13" s="2" customFormat="1" ht="16.5" customHeight="1" x14ac:dyDescent="0.2">
      <c r="A65" s="123" t="s">
        <v>301</v>
      </c>
      <c r="B65" s="124"/>
      <c r="C65" s="126" t="s">
        <v>291</v>
      </c>
      <c r="D65" s="127" t="s">
        <v>331</v>
      </c>
    </row>
    <row r="66" spans="1:13" ht="16.5" customHeight="1" x14ac:dyDescent="0.2">
      <c r="A66" s="131" t="s">
        <v>435</v>
      </c>
      <c r="B66" s="132"/>
      <c r="C66" s="134" t="s">
        <v>383</v>
      </c>
      <c r="D66" s="134" t="s">
        <v>463</v>
      </c>
    </row>
    <row r="67" spans="1:13" s="2" customFormat="1" ht="16.5" customHeight="1" x14ac:dyDescent="0.2">
      <c r="A67" s="123" t="s">
        <v>436</v>
      </c>
      <c r="B67" s="124"/>
      <c r="C67" s="126" t="s">
        <v>401</v>
      </c>
      <c r="D67" s="127" t="s">
        <v>461</v>
      </c>
    </row>
    <row r="68" spans="1:13" ht="16.5" customHeight="1" x14ac:dyDescent="0.2">
      <c r="A68" s="131" t="s">
        <v>437</v>
      </c>
      <c r="B68" s="132"/>
      <c r="C68" s="134" t="s">
        <v>402</v>
      </c>
      <c r="D68" s="134" t="s">
        <v>422</v>
      </c>
    </row>
    <row r="69" spans="1:13" s="2" customFormat="1" ht="16.5" customHeight="1" x14ac:dyDescent="0.2">
      <c r="A69" s="123" t="s">
        <v>438</v>
      </c>
      <c r="B69" s="124"/>
      <c r="C69" s="126" t="s">
        <v>403</v>
      </c>
      <c r="D69" s="127" t="s">
        <v>462</v>
      </c>
    </row>
    <row r="70" spans="1:13" ht="16.5" customHeight="1" x14ac:dyDescent="0.25">
      <c r="A70" s="123"/>
      <c r="B70" s="124"/>
      <c r="C70" s="129" t="s">
        <v>100</v>
      </c>
      <c r="D70" s="124"/>
    </row>
    <row r="71" spans="1:13" ht="16.5" customHeight="1" x14ac:dyDescent="0.2">
      <c r="A71" s="135" t="s">
        <v>99</v>
      </c>
      <c r="B71" s="136"/>
      <c r="C71" s="665" t="s">
        <v>66</v>
      </c>
      <c r="D71" s="665"/>
    </row>
    <row r="72" spans="1:13" s="2" customFormat="1" ht="16.5" customHeight="1" x14ac:dyDescent="0.2">
      <c r="A72" s="277" t="s">
        <v>204</v>
      </c>
      <c r="B72" s="128"/>
      <c r="C72" s="666" t="s">
        <v>98</v>
      </c>
      <c r="D72" s="666"/>
    </row>
    <row r="73" spans="1:13" ht="16.5" customHeight="1" x14ac:dyDescent="0.2">
      <c r="A73" s="128"/>
      <c r="B73" s="128"/>
      <c r="C73" s="130"/>
      <c r="D73" s="2"/>
    </row>
    <row r="74" spans="1:13" ht="16.5" customHeight="1" x14ac:dyDescent="0.25">
      <c r="E74" s="107"/>
      <c r="F74" s="107"/>
      <c r="G74" s="107"/>
      <c r="H74" s="107"/>
      <c r="I74" s="107"/>
      <c r="J74" s="107"/>
      <c r="K74" s="107"/>
      <c r="L74" s="107"/>
      <c r="M74" s="107"/>
    </row>
    <row r="75" spans="1:13" ht="16.5" customHeight="1" x14ac:dyDescent="0.25">
      <c r="D75" s="107"/>
      <c r="E75" s="107"/>
      <c r="F75" s="107"/>
      <c r="G75" s="107"/>
      <c r="H75" s="107"/>
      <c r="I75" s="107"/>
      <c r="J75" s="107"/>
      <c r="K75" s="107"/>
      <c r="L75" s="107"/>
      <c r="M75" s="107"/>
    </row>
    <row r="76" spans="1:13" ht="16.5" customHeight="1" x14ac:dyDescent="0.2">
      <c r="D76" s="1"/>
    </row>
    <row r="77" spans="1:13" ht="16.5" customHeight="1" x14ac:dyDescent="0.2">
      <c r="D77" s="1"/>
    </row>
    <row r="78" spans="1:13" ht="16.5" customHeight="1" x14ac:dyDescent="0.2">
      <c r="D78" s="1"/>
    </row>
    <row r="79" spans="1:13" ht="16.5" customHeight="1" x14ac:dyDescent="0.2">
      <c r="D79" s="1"/>
    </row>
    <row r="80" spans="1:13" ht="16.5" customHeight="1" x14ac:dyDescent="0.2">
      <c r="D80" s="1"/>
    </row>
    <row r="81" spans="4:4" ht="16.5" customHeight="1" x14ac:dyDescent="0.2">
      <c r="D81" s="1"/>
    </row>
    <row r="82" spans="4:4" ht="16.5" customHeight="1" x14ac:dyDescent="0.2">
      <c r="D82" s="1"/>
    </row>
    <row r="83" spans="4:4" ht="16.5" customHeight="1" x14ac:dyDescent="0.2">
      <c r="D83" s="1"/>
    </row>
    <row r="84" spans="4:4" ht="16.5" customHeight="1" x14ac:dyDescent="0.2">
      <c r="D84" s="1"/>
    </row>
    <row r="85" spans="4:4" ht="16.5" customHeight="1" x14ac:dyDescent="0.2">
      <c r="D85" s="1"/>
    </row>
    <row r="86" spans="4:4" ht="16.5" customHeight="1" x14ac:dyDescent="0.2">
      <c r="D86" s="1"/>
    </row>
    <row r="87" spans="4:4" ht="16.5" customHeight="1" x14ac:dyDescent="0.2">
      <c r="D87" s="1"/>
    </row>
  </sheetData>
  <mergeCells count="3">
    <mergeCell ref="C71:D71"/>
    <mergeCell ref="C72:D72"/>
    <mergeCell ref="D14:L14"/>
  </mergeCells>
  <hyperlinks>
    <hyperlink ref="A15" location="'Tables 6 &amp; 6a'!A1" tooltip="Table 3" display="Go To Table 6"/>
    <hyperlink ref="A20" location="'Tables 8, 8a &amp; 8b'!Print_Area" tooltip="Table 5" display="Go To Table 8"/>
    <hyperlink ref="A25" location="'Tables 9, 9a &amp; 9b'!A1" display="Go To Table 9a"/>
    <hyperlink ref="A29" location="'Tables 10, 10a &amp; 10b'!A1" display="Go To Table 10a"/>
    <hyperlink ref="A31" location="'Tables 11, 11a &amp; 11b'!Print_Area" tooltip="Table 8" display="Go To Table 11"/>
    <hyperlink ref="A34" location="'Tables 12 &amp; 12a'!A1" tooltip="Table 9" display="Go To Table 12"/>
    <hyperlink ref="A36" location="'Tables 13 &amp; 13a'!A1" tooltip="Table 10" display="Go To Table 13"/>
    <hyperlink ref="A39" location="'Tables 14 &amp; 14a'!A22" tooltip="Table 11" display="Go To Table 14a"/>
    <hyperlink ref="A41" location="'Tables 15 &amp; 15a'!A22" tooltip="Table 12" display="Go To Table 15a"/>
    <hyperlink ref="A43" location="'Tables 16 &amp; 16a'!A22" tooltip="Table 13" display="Go To Table 16a"/>
    <hyperlink ref="A44" location="'Table 17 &amp; 17a'!A1" tooltip="Table 15" display="Go To Table 17"/>
    <hyperlink ref="A46" location="'Table 18 &amp; 18a'!A1" tooltip="Table 18" display="Go To Table 18"/>
    <hyperlink ref="A38" location="'Tables 14 &amp; 14a'!A1" tooltip="Table 10" display="Go To Table 14"/>
    <hyperlink ref="A40" location="'Tables 15 &amp; 15a'!A1" tooltip="Table 11" display="Go To Table 15"/>
    <hyperlink ref="A42" location="'Tables 16 &amp; 16a'!A1" tooltip="Table 12" display="Go To Table 16"/>
    <hyperlink ref="A52" location="'Tables 21 &amp; 21a'!Print_Area" tooltip="Table 18" display="Go To Table 21"/>
    <hyperlink ref="A71" location="'User Guidance'!A1" display="Go To User Guidance"/>
    <hyperlink ref="A72" location="Glossary!A1" display="Go To Glossary"/>
    <hyperlink ref="A45" location="'Table 17 &amp; 17a'!A27" tooltip="Table 15" display="Go To Table 17a"/>
    <hyperlink ref="A47" location="'Table 18 &amp; 18a'!A27" tooltip="Table 18" display="Go To Table 18a"/>
    <hyperlink ref="A21" location="'Tables 8, 8a &amp; 8b'!Print_Area" tooltip="Table 5" display="Go To Table 8a"/>
    <hyperlink ref="A26" location="'Tables 9, 9a &amp; 9b'!A1" display="Go To Table 9b"/>
    <hyperlink ref="A16" location="'Tables 6 &amp; 6a'!A23" tooltip="Table 3" display="Go To Table 6a"/>
    <hyperlink ref="A30" location="'Tables 10, 10a &amp; 10b'!A1" display="Go To Table 10b"/>
    <hyperlink ref="A32" location="'Tables 11, 11a &amp; 11b'!Print_Area" tooltip="Table 8" display="Go To Table 11a"/>
    <hyperlink ref="A35" location="'Tables 12 &amp; 12a'!A23" tooltip="Table 9" display="Go To Table 12a"/>
    <hyperlink ref="A37" location="'Tables 13 &amp; 13a'!A22" tooltip="Table 10" display="Go To Table 13a"/>
    <hyperlink ref="A53" location="'Tables 21 &amp; 21a'!Print_Area" tooltip="Table 18" display="Go To Table 21a"/>
    <hyperlink ref="A8" location="'Table 4'!A1" display="Go To Table 4"/>
    <hyperlink ref="A7" location="'Table 3'!A1" tooltip="Table 1" display="Go To Table 3"/>
    <hyperlink ref="A6" location="'Table 2'!A1" tooltip="Table 1" display="Go To Table 2"/>
    <hyperlink ref="A5" location="'Table 1'!A1" tooltip="Table 1" display="Go To Table 1"/>
    <hyperlink ref="A4" location="'Table A'!A1" tooltip="Table 1" display="Go To Table A"/>
    <hyperlink ref="A12" location="'Tables 5 - 5b'!A1" tooltip="Table 2" display="Go To Table 5"/>
    <hyperlink ref="A13" location="'Tables 5 - 5b'!A1" tooltip="Table 2" display="Go To Table 5a"/>
    <hyperlink ref="A11" location="'Table B'!A1" tooltip="Table 1" display="Go To Table B"/>
    <hyperlink ref="A48" location="'Table 19 &amp; 19a'!Print_Area" tooltip="Table 15" display="Go To Table 19"/>
    <hyperlink ref="A50" location="'Table 20 &amp; 20a'!Print_Area" tooltip="Table 18" display="Go To Table 20"/>
    <hyperlink ref="A49" location="'Table 19 &amp; 19a'!Print_Area" tooltip="Table 15" display="Go To Table 19a"/>
    <hyperlink ref="A51" location="'Table 20 &amp; 20a'!Print_Area" tooltip="Table 18" display="Go To Table 20a"/>
    <hyperlink ref="A61" location="'Tables 23 &amp; 23a'!Print_Area" tooltip="Table 18" display="Go To Table 23"/>
    <hyperlink ref="A62" location="'Tables 23 &amp; 23a'!Print_Area" tooltip="Table 18" display="Go To Table 23a"/>
    <hyperlink ref="A54" location="'Tables 22 - 22e'!Print_Area" tooltip="Table 18" display="Go To Table 22"/>
    <hyperlink ref="A55" location="'Tables 22 - 22e'!Print_Area" tooltip="Table 18" display="Go To Table 22a"/>
    <hyperlink ref="A22" location="'Tables 8, 8a &amp; 8b'!Print_Area" tooltip="Table 5" display="Go To Table 8b"/>
    <hyperlink ref="A56" location="'Tables 22 - 22e'!Print_Area" tooltip="Table 18" display="Go To Table 22b"/>
    <hyperlink ref="A57" location="'Tables 22 - 22e'!Print_Area" tooltip="Table 18" display="Go To Table 22c"/>
    <hyperlink ref="A58" location="'Tables 22 - 22e'!Print_Area" tooltip="Table 18" display="Go To Table 22d"/>
    <hyperlink ref="A59" location="'Tables 22 - 22e'!Print_Area" tooltip="Table 18" display="Go To Table 22e"/>
    <hyperlink ref="A63" location="'Tables 23 &amp; 23a'!Print_Area" tooltip="Table 18" display="Go To Table 23b"/>
    <hyperlink ref="A64" location="'Tables 23 &amp; 23a'!Print_Area" tooltip="Table 18" display="Go To Table 23c"/>
    <hyperlink ref="A65" location="'Tables 23 &amp; 23a'!Print_Area" tooltip="Table 18" display="Go To Table 23d"/>
    <hyperlink ref="A60" location="'Tables 22 - 22e'!Print_Area" tooltip="Table 18" display="Go To Table 22f"/>
    <hyperlink ref="A66" location="'Tables 24 &amp; 24a'!Print_Area" tooltip="Table 18" display="Go To Table 24"/>
    <hyperlink ref="A67" location="'Tables 24 &amp; 24a'!Print_Area" tooltip="Table 18" display="Go To Table 24a"/>
    <hyperlink ref="A68" location="'Tables 25 &amp; 25a'!Print_Area" tooltip="Table 18" display="Go To Table 25"/>
    <hyperlink ref="A69" location="'Tables 25 &amp; 25a'!Print_Area" tooltip="Table 18" display="Go To Table 25a"/>
    <hyperlink ref="A17" location="'Tables 7, 7a &amp; 7b'!A1" tooltip="Table 4" display="Go To Table 7"/>
    <hyperlink ref="A18" location="'Tables 7, 7a &amp; 7b'!A1" tooltip="Table 4" display="Go To Table 7a"/>
    <hyperlink ref="A19" location="'Tables 7, 7a &amp; 7b'!A1" tooltip="Table 5" display="Go To Table 7b"/>
    <hyperlink ref="A33" location="'Tables 11, 11a &amp; 11b'!Print_Area" tooltip="Table 8" display="Go To Table 11b"/>
    <hyperlink ref="A20:A22" location="'Tables 8, 8a &amp; 8b'!A1" display="Go To Table 8"/>
    <hyperlink ref="A25:A26" location="'Tables 9 &amp; 9a'!A1" display="Go To Table 9"/>
    <hyperlink ref="A29:A30" location="'Tables 10 &amp; 10a'!A1" display="Go To Table 10"/>
    <hyperlink ref="A31:A33" location="'Tables 11 - 11b'!A1" display="Go To Table 11"/>
    <hyperlink ref="A48:A49" location="'Tables 19(i) &amp; 19a(ii)'!A1" display="Go To Table 19"/>
    <hyperlink ref="A50:A51" location="'Tables 20(i) - 20a(ii)'!A1" display="Go To Table 20"/>
    <hyperlink ref="A52:A53" location="'Tables 21 &amp; 21a'!A1" display="Go To Table 21"/>
    <hyperlink ref="A54:A60" location="'Tables 22 - 22f'!A1" display="Go To Table 22"/>
    <hyperlink ref="A61:A65" location="'Tables 23 - 23d'!A1" display="Go To Table 23"/>
    <hyperlink ref="A66:A67" location="'Tables 24 &amp; 24a'!A1" display="Go To Table 24"/>
    <hyperlink ref="A68:A69" location="'Tables 25 &amp; 25a'!A1" display="Go To Table 25"/>
    <hyperlink ref="A24" location="'Tables 9, 9a &amp; 9b'!A1" display="Go To Table 9"/>
    <hyperlink ref="A24:A26" location="'Tables 9, 9a &amp; 9b'!A1" display="Go To Table 9"/>
    <hyperlink ref="A28" location="'Tables 10 &amp; 10a'!A1" display="Go To Table 10"/>
    <hyperlink ref="A28:A30" location="'Tables 10 - 10b'!A1" display="Go To Table 10"/>
    <hyperlink ref="A23" location="'Tables 8, 8a &amp; 8b'!A1" display="Go To Table 8c"/>
    <hyperlink ref="A27" location="'Tables 9, 9a &amp; 9b'!A1" display="Go To Table 9"/>
    <hyperlink ref="A24:A27" location="'Tables 9 - 9c'!A1" display="Go To Table 9"/>
    <hyperlink ref="A20:A23" location="'Tables 8 - 8c'!A1" display="Go To Table 8"/>
    <hyperlink ref="A17:A19" location="'Tables 7 - 7b'!A1" display="Go To Table 7"/>
    <hyperlink ref="A44:A45" location="'Tables 17(i) - 17a (ii)'!A1" display="Go To Table 17"/>
    <hyperlink ref="A46:A47" location="'Tables 18(i) - 18a (ii)'!A1" display="Go To Table 18"/>
    <hyperlink ref="A14" location="'Tables 5 - 5b'!A1" tooltip="Table 2" display="Go To Table 5b"/>
  </hyperlinks>
  <pageMargins left="0.70866141732283472" right="0.70866141732283472" top="0.74803149606299213" bottom="0.74803149606299213" header="0.31496062992125984" footer="0.31496062992125984"/>
  <pageSetup paperSize="9" scale="3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U54"/>
  <sheetViews>
    <sheetView showGridLines="0" zoomScaleNormal="100" workbookViewId="0">
      <selection activeCell="C8" sqref="C8:C12"/>
    </sheetView>
  </sheetViews>
  <sheetFormatPr defaultRowHeight="14.25" x14ac:dyDescent="0.2"/>
  <cols>
    <col min="1" max="1" width="8.7109375" style="1" customWidth="1"/>
    <col min="2" max="2" width="12.7109375" style="1" customWidth="1"/>
    <col min="3" max="3" width="15.7109375" style="1" customWidth="1"/>
    <col min="4" max="4" width="1.85546875" style="1" hidden="1" customWidth="1"/>
    <col min="5" max="6" width="13.7109375" style="1" customWidth="1"/>
    <col min="7" max="7" width="10.140625" style="1" customWidth="1"/>
    <col min="8" max="16384" width="9.140625" style="1"/>
  </cols>
  <sheetData>
    <row r="1" spans="2:21" s="10" customFormat="1" x14ac:dyDescent="0.2">
      <c r="B1" s="163" t="s">
        <v>492</v>
      </c>
      <c r="C1" s="13"/>
      <c r="D1" s="13"/>
      <c r="E1" s="13"/>
      <c r="F1" s="13"/>
      <c r="G1" s="13"/>
      <c r="H1" s="13"/>
      <c r="I1" s="13"/>
      <c r="J1" s="13"/>
      <c r="K1" s="13"/>
      <c r="L1" s="13"/>
      <c r="M1" s="13"/>
    </row>
    <row r="2" spans="2:21" s="10" customFormat="1" x14ac:dyDescent="0.2"/>
    <row r="3" spans="2:21" s="10" customFormat="1" x14ac:dyDescent="0.2">
      <c r="B3" s="39" t="s">
        <v>19</v>
      </c>
    </row>
    <row r="4" spans="2:21" ht="15" x14ac:dyDescent="0.25">
      <c r="B4" s="699" t="s">
        <v>5</v>
      </c>
      <c r="C4" s="699"/>
      <c r="D4" s="699"/>
      <c r="E4" s="699"/>
      <c r="F4" s="699"/>
      <c r="G4" s="699"/>
      <c r="H4" s="105"/>
      <c r="I4" s="2"/>
      <c r="J4" s="2"/>
      <c r="K4" s="692" t="s">
        <v>738</v>
      </c>
      <c r="L4" s="692"/>
      <c r="M4" s="692"/>
      <c r="N4" s="692"/>
      <c r="O4" s="692"/>
      <c r="P4" s="692"/>
      <c r="Q4" s="692"/>
      <c r="R4" s="692"/>
      <c r="S4" s="692"/>
      <c r="T4" s="692"/>
      <c r="U4" s="105"/>
    </row>
    <row r="5" spans="2:21" s="2" customFormat="1" x14ac:dyDescent="0.2">
      <c r="B5" s="13" t="s">
        <v>675</v>
      </c>
      <c r="C5" s="1"/>
    </row>
    <row r="6" spans="2:21" ht="15" thickBot="1" x14ac:dyDescent="0.25">
      <c r="C6" s="7"/>
      <c r="E6" s="2"/>
      <c r="F6" s="2"/>
      <c r="G6" s="2"/>
      <c r="H6" s="232"/>
      <c r="I6" s="2"/>
      <c r="J6" s="2"/>
      <c r="K6" s="2"/>
    </row>
    <row r="7" spans="2:21" ht="45" customHeight="1" x14ac:dyDescent="0.2">
      <c r="B7" s="93" t="s">
        <v>0</v>
      </c>
      <c r="C7" s="93" t="s">
        <v>179</v>
      </c>
      <c r="D7" s="15" t="s">
        <v>22</v>
      </c>
      <c r="E7" s="93" t="s">
        <v>26</v>
      </c>
      <c r="F7" s="230" t="s">
        <v>240</v>
      </c>
      <c r="H7" s="232"/>
    </row>
    <row r="8" spans="2:21" x14ac:dyDescent="0.2">
      <c r="B8" s="94">
        <v>2004</v>
      </c>
      <c r="C8" s="480">
        <v>30</v>
      </c>
      <c r="D8" s="82">
        <f t="shared" ref="D8:D23" si="0">$C$24</f>
        <v>24.6</v>
      </c>
      <c r="E8" s="96"/>
      <c r="F8" s="96"/>
      <c r="H8" s="113"/>
    </row>
    <row r="9" spans="2:21" x14ac:dyDescent="0.2">
      <c r="B9" s="17">
        <v>2005</v>
      </c>
      <c r="C9" s="476">
        <v>24</v>
      </c>
      <c r="D9" s="83">
        <f t="shared" si="0"/>
        <v>24.6</v>
      </c>
      <c r="E9" s="80"/>
      <c r="F9" s="80">
        <f t="shared" ref="F9:F18" si="1">(C9-C8)/C8</f>
        <v>-0.2</v>
      </c>
    </row>
    <row r="10" spans="2:21" x14ac:dyDescent="0.2">
      <c r="B10" s="94">
        <v>2006</v>
      </c>
      <c r="C10" s="480">
        <v>25</v>
      </c>
      <c r="D10" s="82">
        <f t="shared" si="0"/>
        <v>24.6</v>
      </c>
      <c r="E10" s="96"/>
      <c r="F10" s="96">
        <f t="shared" si="1"/>
        <v>4.1666666666666664E-2</v>
      </c>
    </row>
    <row r="11" spans="2:21" x14ac:dyDescent="0.2">
      <c r="B11" s="17">
        <v>2007</v>
      </c>
      <c r="C11" s="476">
        <v>20</v>
      </c>
      <c r="D11" s="83">
        <f t="shared" si="0"/>
        <v>24.6</v>
      </c>
      <c r="E11" s="80"/>
      <c r="F11" s="80">
        <f t="shared" si="1"/>
        <v>-0.2</v>
      </c>
    </row>
    <row r="12" spans="2:21" x14ac:dyDescent="0.2">
      <c r="B12" s="94">
        <v>2008</v>
      </c>
      <c r="C12" s="480">
        <v>24</v>
      </c>
      <c r="D12" s="82">
        <f t="shared" si="0"/>
        <v>24.6</v>
      </c>
      <c r="E12" s="96"/>
      <c r="F12" s="96">
        <f t="shared" si="1"/>
        <v>0.2</v>
      </c>
    </row>
    <row r="13" spans="2:21" x14ac:dyDescent="0.2">
      <c r="B13" s="17">
        <v>2009</v>
      </c>
      <c r="C13" s="476">
        <v>20</v>
      </c>
      <c r="D13" s="83">
        <f t="shared" si="0"/>
        <v>24.6</v>
      </c>
      <c r="E13" s="80">
        <f t="shared" ref="E13:E23" si="2">(C13-$C$24)/$C$24</f>
        <v>-0.18699186991869923</v>
      </c>
      <c r="F13" s="80">
        <f t="shared" si="1"/>
        <v>-0.16666666666666666</v>
      </c>
    </row>
    <row r="14" spans="2:21" x14ac:dyDescent="0.2">
      <c r="B14" s="94">
        <v>2010</v>
      </c>
      <c r="C14" s="480">
        <v>5</v>
      </c>
      <c r="D14" s="82">
        <f t="shared" si="0"/>
        <v>24.6</v>
      </c>
      <c r="E14" s="96">
        <f t="shared" si="2"/>
        <v>-0.7967479674796748</v>
      </c>
      <c r="F14" s="96">
        <f t="shared" si="1"/>
        <v>-0.75</v>
      </c>
    </row>
    <row r="15" spans="2:21" x14ac:dyDescent="0.2">
      <c r="B15" s="17">
        <v>2011</v>
      </c>
      <c r="C15" s="476">
        <v>3</v>
      </c>
      <c r="D15" s="83">
        <f t="shared" si="0"/>
        <v>24.6</v>
      </c>
      <c r="E15" s="80">
        <f t="shared" si="2"/>
        <v>-0.87804878048780488</v>
      </c>
      <c r="F15" s="80">
        <f t="shared" si="1"/>
        <v>-0.4</v>
      </c>
    </row>
    <row r="16" spans="2:21" x14ac:dyDescent="0.2">
      <c r="B16" s="94">
        <v>2012</v>
      </c>
      <c r="C16" s="480">
        <v>7</v>
      </c>
      <c r="D16" s="83">
        <f t="shared" si="0"/>
        <v>24.6</v>
      </c>
      <c r="E16" s="96">
        <f t="shared" si="2"/>
        <v>-0.71544715447154472</v>
      </c>
      <c r="F16" s="96">
        <f t="shared" si="1"/>
        <v>1.3333333333333333</v>
      </c>
    </row>
    <row r="17" spans="1:11" x14ac:dyDescent="0.2">
      <c r="B17" s="17">
        <v>2013</v>
      </c>
      <c r="C17" s="476">
        <v>11</v>
      </c>
      <c r="D17" s="83">
        <f t="shared" si="0"/>
        <v>24.6</v>
      </c>
      <c r="E17" s="80">
        <f t="shared" si="2"/>
        <v>-0.55284552845528456</v>
      </c>
      <c r="F17" s="80">
        <f t="shared" si="1"/>
        <v>0.5714285714285714</v>
      </c>
      <c r="G17" s="78"/>
    </row>
    <row r="18" spans="1:11" x14ac:dyDescent="0.2">
      <c r="B18" s="94">
        <v>2014</v>
      </c>
      <c r="C18" s="480">
        <v>8</v>
      </c>
      <c r="D18" s="83">
        <f t="shared" si="0"/>
        <v>24.6</v>
      </c>
      <c r="E18" s="96">
        <f t="shared" si="2"/>
        <v>-0.67479674796747968</v>
      </c>
      <c r="F18" s="96">
        <f t="shared" si="1"/>
        <v>-0.27272727272727271</v>
      </c>
    </row>
    <row r="19" spans="1:11" x14ac:dyDescent="0.2">
      <c r="B19" s="17">
        <v>2015</v>
      </c>
      <c r="C19" s="476">
        <v>5</v>
      </c>
      <c r="D19" s="83">
        <f t="shared" si="0"/>
        <v>24.6</v>
      </c>
      <c r="E19" s="80">
        <f t="shared" si="2"/>
        <v>-0.7967479674796748</v>
      </c>
      <c r="F19" s="80">
        <f t="shared" ref="F19:F20" si="3">(C19-C18)/C18</f>
        <v>-0.375</v>
      </c>
      <c r="G19" s="78"/>
    </row>
    <row r="20" spans="1:11" x14ac:dyDescent="0.2">
      <c r="B20" s="94">
        <v>2016</v>
      </c>
      <c r="C20" s="480">
        <v>7</v>
      </c>
      <c r="D20" s="83">
        <f t="shared" si="0"/>
        <v>24.6</v>
      </c>
      <c r="E20" s="96">
        <f t="shared" si="2"/>
        <v>-0.71544715447154472</v>
      </c>
      <c r="F20" s="96">
        <f t="shared" si="3"/>
        <v>0.4</v>
      </c>
    </row>
    <row r="21" spans="1:11" x14ac:dyDescent="0.2">
      <c r="B21" s="476">
        <v>2017</v>
      </c>
      <c r="C21" s="476">
        <v>6</v>
      </c>
      <c r="D21" s="83">
        <f t="shared" si="0"/>
        <v>24.6</v>
      </c>
      <c r="E21" s="80">
        <f t="shared" si="2"/>
        <v>-0.75609756097560976</v>
      </c>
      <c r="F21" s="80">
        <f t="shared" ref="F21" si="4">(C21-C20)/C20</f>
        <v>-0.14285714285714285</v>
      </c>
    </row>
    <row r="22" spans="1:11" x14ac:dyDescent="0.2">
      <c r="B22" s="480">
        <v>2018</v>
      </c>
      <c r="C22" s="480">
        <v>8</v>
      </c>
      <c r="D22" s="83">
        <f t="shared" si="0"/>
        <v>24.6</v>
      </c>
      <c r="E22" s="96">
        <f t="shared" si="2"/>
        <v>-0.67479674796747968</v>
      </c>
      <c r="F22" s="96">
        <f t="shared" ref="F22" si="5">(C22-C21)/C21</f>
        <v>0.33333333333333331</v>
      </c>
    </row>
    <row r="23" spans="1:11" x14ac:dyDescent="0.2">
      <c r="B23" s="478">
        <v>2019</v>
      </c>
      <c r="C23" s="478">
        <v>3</v>
      </c>
      <c r="D23" s="604">
        <f t="shared" si="0"/>
        <v>24.6</v>
      </c>
      <c r="E23" s="98">
        <f t="shared" si="2"/>
        <v>-0.87804878048780488</v>
      </c>
      <c r="F23" s="98">
        <f t="shared" ref="F23" si="6">(C23-C22)/C22</f>
        <v>-0.625</v>
      </c>
    </row>
    <row r="24" spans="1:11" ht="29.25" thickBot="1" x14ac:dyDescent="0.25">
      <c r="B24" s="20" t="s">
        <v>22</v>
      </c>
      <c r="C24" s="47">
        <f>AVERAGE(C8:C12)</f>
        <v>24.6</v>
      </c>
      <c r="D24" s="81">
        <f>$C$24</f>
        <v>24.6</v>
      </c>
      <c r="E24" s="81"/>
      <c r="F24" s="81"/>
    </row>
    <row r="25" spans="1:11" x14ac:dyDescent="0.2">
      <c r="D25" s="89">
        <f>AVERAGE(D9:D13)</f>
        <v>24.6</v>
      </c>
    </row>
    <row r="26" spans="1:11" x14ac:dyDescent="0.2">
      <c r="B26" s="213" t="s">
        <v>228</v>
      </c>
      <c r="C26" s="218"/>
      <c r="D26" s="218"/>
      <c r="E26" s="218"/>
      <c r="F26" s="218"/>
      <c r="G26" s="218"/>
      <c r="H26" s="218"/>
      <c r="I26" s="218"/>
      <c r="J26" s="218"/>
    </row>
    <row r="27" spans="1:11" ht="38.25" customHeight="1" x14ac:dyDescent="0.2">
      <c r="B27" s="691" t="s">
        <v>232</v>
      </c>
      <c r="C27" s="691"/>
      <c r="D27" s="691"/>
      <c r="E27" s="691"/>
      <c r="F27" s="691"/>
      <c r="G27" s="691"/>
      <c r="H27" s="232"/>
      <c r="I27" s="232"/>
      <c r="J27" s="232"/>
      <c r="K27" s="113"/>
    </row>
    <row r="28" spans="1:11" x14ac:dyDescent="0.2">
      <c r="B28" s="113"/>
      <c r="C28" s="113"/>
      <c r="D28" s="113"/>
      <c r="E28" s="113"/>
      <c r="F28" s="113"/>
      <c r="G28" s="113"/>
      <c r="H28" s="113"/>
      <c r="I28" s="113"/>
      <c r="J28" s="113"/>
      <c r="K28" s="113"/>
    </row>
    <row r="29" spans="1:11" ht="15" x14ac:dyDescent="0.2">
      <c r="A29" s="9"/>
      <c r="B29" s="29" t="s">
        <v>21</v>
      </c>
    </row>
    <row r="30" spans="1:11" ht="15" x14ac:dyDescent="0.2">
      <c r="A30" s="9"/>
      <c r="B30" s="29"/>
    </row>
    <row r="31" spans="1:11" x14ac:dyDescent="0.2">
      <c r="A31" s="9"/>
      <c r="B31" s="9"/>
      <c r="C31" s="9"/>
      <c r="D31" s="9"/>
      <c r="E31" s="9"/>
      <c r="F31" s="9"/>
      <c r="G31" s="9"/>
      <c r="H31" s="9"/>
      <c r="I31" s="9"/>
      <c r="J31" s="9"/>
      <c r="K31" s="9"/>
    </row>
    <row r="32" spans="1:11" ht="15" customHeight="1" x14ac:dyDescent="0.2">
      <c r="A32" s="9"/>
      <c r="B32" s="39" t="s">
        <v>115</v>
      </c>
      <c r="C32" s="9"/>
      <c r="D32" s="9"/>
      <c r="E32" s="9"/>
      <c r="F32" s="9"/>
      <c r="G32" s="9"/>
      <c r="H32" s="9"/>
      <c r="I32" s="9"/>
      <c r="J32" s="9"/>
      <c r="K32" s="9"/>
    </row>
    <row r="33" spans="1:21" ht="30" customHeight="1" x14ac:dyDescent="0.2">
      <c r="A33" s="9"/>
      <c r="B33" s="700" t="s">
        <v>224</v>
      </c>
      <c r="C33" s="700"/>
      <c r="D33" s="700"/>
      <c r="E33" s="700"/>
      <c r="F33" s="700"/>
      <c r="G33" s="700"/>
      <c r="H33" s="180"/>
      <c r="I33" s="180"/>
      <c r="J33" s="180"/>
      <c r="K33" s="698" t="s">
        <v>739</v>
      </c>
      <c r="L33" s="698"/>
      <c r="M33" s="698"/>
      <c r="N33" s="698"/>
      <c r="O33" s="698"/>
      <c r="P33" s="698"/>
      <c r="Q33" s="698"/>
      <c r="R33" s="698"/>
      <c r="S33" s="698"/>
      <c r="T33" s="698"/>
      <c r="U33" s="180"/>
    </row>
    <row r="34" spans="1:21" ht="15" x14ac:dyDescent="0.25">
      <c r="A34" s="9"/>
      <c r="B34" s="13" t="s">
        <v>675</v>
      </c>
      <c r="C34" s="61"/>
      <c r="D34" s="61"/>
      <c r="E34" s="61"/>
      <c r="F34" s="61"/>
      <c r="G34" s="61"/>
      <c r="H34" s="61"/>
      <c r="I34" s="61"/>
      <c r="J34" s="61"/>
      <c r="K34" s="9"/>
      <c r="L34" s="180"/>
      <c r="M34" s="180"/>
      <c r="N34" s="180"/>
      <c r="O34" s="180"/>
      <c r="P34" s="180"/>
      <c r="Q34" s="180"/>
      <c r="R34" s="180"/>
      <c r="S34" s="180"/>
      <c r="T34" s="180"/>
      <c r="U34" s="180"/>
    </row>
    <row r="35" spans="1:21" ht="15" customHeight="1" thickBot="1" x14ac:dyDescent="0.25">
      <c r="A35" s="9"/>
      <c r="C35" s="7"/>
      <c r="J35" s="10"/>
      <c r="K35" s="9"/>
    </row>
    <row r="36" spans="1:21" ht="45" customHeight="1" x14ac:dyDescent="0.2">
      <c r="A36" s="9"/>
      <c r="B36" s="93" t="s">
        <v>0</v>
      </c>
      <c r="C36" s="93" t="s">
        <v>179</v>
      </c>
      <c r="D36" s="15" t="s">
        <v>22</v>
      </c>
      <c r="E36" s="93" t="s">
        <v>26</v>
      </c>
      <c r="F36" s="230" t="s">
        <v>241</v>
      </c>
      <c r="J36" s="10"/>
      <c r="K36" s="9"/>
    </row>
    <row r="37" spans="1:21" x14ac:dyDescent="0.2">
      <c r="A37" s="344" t="s">
        <v>364</v>
      </c>
      <c r="B37" s="94" t="s">
        <v>1</v>
      </c>
      <c r="C37" s="110">
        <f t="shared" ref="C37:C47" si="7">AVERAGE(C8:C12)</f>
        <v>24.6</v>
      </c>
      <c r="D37" s="82">
        <f t="shared" ref="D37:D49" si="8">$C$49</f>
        <v>24.6</v>
      </c>
      <c r="E37" s="96"/>
      <c r="F37" s="96"/>
      <c r="J37" s="10"/>
      <c r="K37" s="9"/>
    </row>
    <row r="38" spans="1:21" x14ac:dyDescent="0.2">
      <c r="A38" s="344" t="s">
        <v>365</v>
      </c>
      <c r="B38" s="17" t="s">
        <v>39</v>
      </c>
      <c r="C38" s="116">
        <f t="shared" si="7"/>
        <v>22.6</v>
      </c>
      <c r="D38" s="83">
        <f t="shared" si="8"/>
        <v>24.6</v>
      </c>
      <c r="E38" s="80">
        <f t="shared" ref="E38:E43" si="9">(C38-$C$49)/$C$49</f>
        <v>-8.1300813008130079E-2</v>
      </c>
      <c r="F38" s="80">
        <f>(C38-C37)/C37</f>
        <v>-8.1300813008130079E-2</v>
      </c>
      <c r="J38" s="10"/>
      <c r="K38" s="9"/>
    </row>
    <row r="39" spans="1:21" x14ac:dyDescent="0.2">
      <c r="A39" s="344" t="s">
        <v>367</v>
      </c>
      <c r="B39" s="94" t="s">
        <v>40</v>
      </c>
      <c r="C39" s="110">
        <f t="shared" si="7"/>
        <v>18.8</v>
      </c>
      <c r="D39" s="82">
        <f t="shared" si="8"/>
        <v>24.6</v>
      </c>
      <c r="E39" s="96">
        <f t="shared" si="9"/>
        <v>-0.23577235772357724</v>
      </c>
      <c r="F39" s="96">
        <f t="shared" ref="F39:F43" si="10">(C39-C38)/C38</f>
        <v>-0.16814159292035399</v>
      </c>
      <c r="J39" s="10"/>
      <c r="K39" s="9"/>
    </row>
    <row r="40" spans="1:21" x14ac:dyDescent="0.2">
      <c r="A40" s="344" t="s">
        <v>366</v>
      </c>
      <c r="B40" s="17" t="s">
        <v>41</v>
      </c>
      <c r="C40" s="116">
        <f t="shared" si="7"/>
        <v>14.4</v>
      </c>
      <c r="D40" s="82">
        <f t="shared" si="8"/>
        <v>24.6</v>
      </c>
      <c r="E40" s="80">
        <f t="shared" si="9"/>
        <v>-0.41463414634146345</v>
      </c>
      <c r="F40" s="80">
        <f t="shared" si="10"/>
        <v>-0.23404255319148937</v>
      </c>
      <c r="J40" s="10"/>
      <c r="K40" s="9"/>
    </row>
    <row r="41" spans="1:21" x14ac:dyDescent="0.2">
      <c r="A41" s="344" t="s">
        <v>368</v>
      </c>
      <c r="B41" s="94" t="s">
        <v>104</v>
      </c>
      <c r="C41" s="110">
        <f t="shared" si="7"/>
        <v>11.8</v>
      </c>
      <c r="D41" s="82">
        <f t="shared" si="8"/>
        <v>24.6</v>
      </c>
      <c r="E41" s="96">
        <f t="shared" si="9"/>
        <v>-0.52032520325203246</v>
      </c>
      <c r="F41" s="96">
        <f t="shared" si="10"/>
        <v>-0.18055555555555552</v>
      </c>
      <c r="J41" s="10"/>
      <c r="K41" s="9"/>
    </row>
    <row r="42" spans="1:21" x14ac:dyDescent="0.2">
      <c r="A42" s="344" t="s">
        <v>369</v>
      </c>
      <c r="B42" s="17" t="s">
        <v>176</v>
      </c>
      <c r="C42" s="116">
        <f t="shared" si="7"/>
        <v>9.1999999999999993</v>
      </c>
      <c r="D42" s="82">
        <f t="shared" si="8"/>
        <v>24.6</v>
      </c>
      <c r="E42" s="80">
        <f t="shared" si="9"/>
        <v>-0.6260162601626017</v>
      </c>
      <c r="F42" s="80">
        <f t="shared" si="10"/>
        <v>-0.22033898305084756</v>
      </c>
      <c r="J42" s="10"/>
      <c r="K42" s="9"/>
    </row>
    <row r="43" spans="1:21" x14ac:dyDescent="0.2">
      <c r="A43" s="344" t="s">
        <v>371</v>
      </c>
      <c r="B43" s="94" t="s">
        <v>207</v>
      </c>
      <c r="C43" s="110">
        <f t="shared" si="7"/>
        <v>6.8</v>
      </c>
      <c r="D43" s="82">
        <f t="shared" si="8"/>
        <v>24.6</v>
      </c>
      <c r="E43" s="96">
        <f t="shared" si="9"/>
        <v>-0.72357723577235766</v>
      </c>
      <c r="F43" s="96">
        <f t="shared" si="10"/>
        <v>-0.26086956521739124</v>
      </c>
      <c r="J43" s="10"/>
      <c r="K43" s="9"/>
    </row>
    <row r="44" spans="1:21" x14ac:dyDescent="0.2">
      <c r="A44" s="344" t="s">
        <v>370</v>
      </c>
      <c r="B44" s="17" t="s">
        <v>336</v>
      </c>
      <c r="C44" s="116">
        <f t="shared" si="7"/>
        <v>6.8</v>
      </c>
      <c r="D44" s="82">
        <f t="shared" si="8"/>
        <v>24.6</v>
      </c>
      <c r="E44" s="80">
        <f t="shared" ref="E44:E45" si="11">(C44-$C$49)/$C$49</f>
        <v>-0.72357723577235766</v>
      </c>
      <c r="F44" s="80">
        <f t="shared" ref="F44:F45" si="12">(C44-C43)/C43</f>
        <v>0</v>
      </c>
      <c r="J44" s="10"/>
      <c r="K44" s="9"/>
    </row>
    <row r="45" spans="1:21" x14ac:dyDescent="0.2">
      <c r="A45" s="344" t="s">
        <v>468</v>
      </c>
      <c r="B45" s="94" t="s">
        <v>467</v>
      </c>
      <c r="C45" s="110">
        <f t="shared" si="7"/>
        <v>7.6</v>
      </c>
      <c r="D45" s="82">
        <f t="shared" si="8"/>
        <v>24.6</v>
      </c>
      <c r="E45" s="96">
        <f t="shared" si="11"/>
        <v>-0.69105691056910568</v>
      </c>
      <c r="F45" s="96">
        <f t="shared" si="12"/>
        <v>0.11764705882352938</v>
      </c>
      <c r="J45" s="10"/>
      <c r="K45" s="9"/>
    </row>
    <row r="46" spans="1:21" x14ac:dyDescent="0.2">
      <c r="A46" s="344" t="s">
        <v>567</v>
      </c>
      <c r="B46" s="476" t="s">
        <v>565</v>
      </c>
      <c r="C46" s="116">
        <f t="shared" si="7"/>
        <v>7.4</v>
      </c>
      <c r="D46" s="82">
        <f t="shared" si="8"/>
        <v>24.6</v>
      </c>
      <c r="E46" s="80">
        <f t="shared" ref="E46" si="13">(C46-$C$49)/$C$49</f>
        <v>-0.69918699186991873</v>
      </c>
      <c r="F46" s="80">
        <f t="shared" ref="F46" si="14">(C46-C45)/C45</f>
        <v>-2.6315789473684119E-2</v>
      </c>
      <c r="J46" s="10"/>
      <c r="K46" s="9"/>
    </row>
    <row r="47" spans="1:21" x14ac:dyDescent="0.2">
      <c r="A47" s="344" t="s">
        <v>600</v>
      </c>
      <c r="B47" s="480" t="s">
        <v>599</v>
      </c>
      <c r="C47" s="110">
        <f t="shared" si="7"/>
        <v>6.8</v>
      </c>
      <c r="D47" s="82">
        <f t="shared" si="8"/>
        <v>24.6</v>
      </c>
      <c r="E47" s="96">
        <f t="shared" ref="E47" si="15">(C47-$C$49)/$C$49</f>
        <v>-0.72357723577235766</v>
      </c>
      <c r="F47" s="96">
        <f t="shared" ref="F47" si="16">(C47-C46)/C46</f>
        <v>-8.1081081081081155E-2</v>
      </c>
      <c r="J47" s="10"/>
      <c r="K47" s="9"/>
    </row>
    <row r="48" spans="1:21" x14ac:dyDescent="0.2">
      <c r="A48" s="344" t="s">
        <v>680</v>
      </c>
      <c r="B48" s="97" t="s">
        <v>673</v>
      </c>
      <c r="C48" s="73">
        <f>AVERAGE(C19:C23)</f>
        <v>5.8</v>
      </c>
      <c r="D48" s="649">
        <f t="shared" si="8"/>
        <v>24.6</v>
      </c>
      <c r="E48" s="650">
        <f t="shared" ref="E48" si="17">(C48-$C$49)/$C$49</f>
        <v>-0.7642276422764227</v>
      </c>
      <c r="F48" s="650">
        <f t="shared" ref="F48" si="18">(C48-C47)/C47</f>
        <v>-0.14705882352941177</v>
      </c>
      <c r="J48" s="10"/>
      <c r="K48" s="9"/>
    </row>
    <row r="49" spans="1:11" ht="29.25" thickBot="1" x14ac:dyDescent="0.25">
      <c r="A49" s="9"/>
      <c r="B49" s="20" t="s">
        <v>22</v>
      </c>
      <c r="C49" s="47">
        <f>AVERAGE(C8:C12)</f>
        <v>24.6</v>
      </c>
      <c r="D49" s="81">
        <f t="shared" si="8"/>
        <v>24.6</v>
      </c>
      <c r="E49" s="81"/>
      <c r="F49" s="81"/>
      <c r="J49" s="10"/>
      <c r="K49" s="9"/>
    </row>
    <row r="50" spans="1:11" x14ac:dyDescent="0.2">
      <c r="K50" s="9"/>
    </row>
    <row r="51" spans="1:11" x14ac:dyDescent="0.2">
      <c r="B51" s="213" t="s">
        <v>228</v>
      </c>
      <c r="C51" s="218"/>
      <c r="D51" s="218"/>
      <c r="E51" s="218"/>
      <c r="F51" s="218"/>
      <c r="G51" s="218"/>
      <c r="H51" s="218"/>
      <c r="I51" s="218"/>
      <c r="J51" s="218"/>
      <c r="K51" s="9"/>
    </row>
    <row r="52" spans="1:11" ht="38.25" customHeight="1" x14ac:dyDescent="0.2">
      <c r="B52" s="691" t="s">
        <v>232</v>
      </c>
      <c r="C52" s="691"/>
      <c r="D52" s="691"/>
      <c r="E52" s="691"/>
      <c r="F52" s="691"/>
      <c r="G52" s="691"/>
      <c r="H52" s="232"/>
      <c r="I52" s="232"/>
      <c r="J52" s="232"/>
      <c r="K52" s="9"/>
    </row>
    <row r="53" spans="1:11" x14ac:dyDescent="0.2">
      <c r="B53" s="177"/>
      <c r="C53" s="177"/>
      <c r="D53" s="177"/>
      <c r="E53" s="177"/>
      <c r="F53" s="177"/>
      <c r="G53" s="177"/>
      <c r="H53" s="54"/>
      <c r="I53" s="9"/>
      <c r="J53" s="9"/>
      <c r="K53" s="9"/>
    </row>
    <row r="54" spans="1:11" ht="15" x14ac:dyDescent="0.2">
      <c r="B54" s="29" t="s">
        <v>21</v>
      </c>
      <c r="C54" s="9"/>
      <c r="D54" s="9"/>
      <c r="E54" s="9"/>
      <c r="F54" s="9"/>
      <c r="G54" s="9"/>
      <c r="H54" s="9"/>
      <c r="I54" s="9"/>
      <c r="J54" s="9"/>
      <c r="K54" s="9"/>
    </row>
  </sheetData>
  <mergeCells count="6">
    <mergeCell ref="B27:G27"/>
    <mergeCell ref="B52:G52"/>
    <mergeCell ref="K4:T4"/>
    <mergeCell ref="K33:T33"/>
    <mergeCell ref="B4:G4"/>
    <mergeCell ref="B33:G33"/>
  </mergeCells>
  <hyperlinks>
    <hyperlink ref="B54" location="Contents!A1" tooltip="Contents Page" display="Return to Contents Page"/>
    <hyperlink ref="B29" location="Contents!A1" tooltip="Contents Page" display="Return to Contents Page"/>
  </hyperlinks>
  <pageMargins left="0.70866141732283472" right="0.70866141732283472" top="0.74803149606299213" bottom="0.74803149606299213" header="0.31496062992125984" footer="0.31496062992125984"/>
  <pageSetup scale="61" orientation="landscape" r:id="rId1"/>
  <ignoredErrors>
    <ignoredError sqref="C49 C24 C37:C47"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Z106"/>
  <sheetViews>
    <sheetView showGridLines="0" zoomScaleNormal="100" workbookViewId="0">
      <selection activeCell="D47" sqref="D47:D51"/>
    </sheetView>
  </sheetViews>
  <sheetFormatPr defaultRowHeight="14.25" x14ac:dyDescent="0.2"/>
  <cols>
    <col min="1" max="1" width="8.7109375" style="2" customWidth="1"/>
    <col min="2" max="4" width="12.7109375" style="2" customWidth="1"/>
    <col min="5" max="5" width="12.85546875" style="40" customWidth="1"/>
    <col min="6" max="6" width="5.7109375" style="2" hidden="1" customWidth="1"/>
    <col min="7" max="8" width="14.7109375" style="9" customWidth="1"/>
    <col min="9" max="10" width="12.7109375" style="2" customWidth="1"/>
    <col min="11" max="11" width="9.140625" style="2" customWidth="1"/>
    <col min="12" max="12" width="9.140625" style="40" customWidth="1"/>
    <col min="13" max="20" width="9.140625" style="2" customWidth="1"/>
    <col min="21" max="16384" width="9.140625" style="2"/>
  </cols>
  <sheetData>
    <row r="1" spans="1:26" s="10" customFormat="1" x14ac:dyDescent="0.2">
      <c r="B1" s="163" t="s">
        <v>493</v>
      </c>
      <c r="C1" s="13"/>
      <c r="D1" s="13"/>
      <c r="E1" s="13"/>
      <c r="F1" s="13"/>
      <c r="G1" s="13"/>
      <c r="H1" s="13"/>
      <c r="I1" s="13"/>
      <c r="J1" s="13"/>
      <c r="K1" s="13"/>
      <c r="L1" s="13"/>
      <c r="M1" s="13"/>
    </row>
    <row r="2" spans="1:26" s="10" customFormat="1" x14ac:dyDescent="0.2"/>
    <row r="3" spans="1:26" s="9" customFormat="1" ht="15" customHeight="1" x14ac:dyDescent="0.2">
      <c r="B3" s="39" t="s">
        <v>244</v>
      </c>
      <c r="E3" s="54"/>
      <c r="L3" s="54"/>
    </row>
    <row r="4" spans="1:26" ht="30" customHeight="1" x14ac:dyDescent="0.25">
      <c r="B4" s="705" t="s">
        <v>605</v>
      </c>
      <c r="C4" s="705"/>
      <c r="D4" s="705"/>
      <c r="E4" s="705"/>
      <c r="F4" s="705"/>
      <c r="G4" s="705"/>
      <c r="H4" s="705"/>
      <c r="I4" s="107"/>
      <c r="K4" s="701" t="s">
        <v>741</v>
      </c>
      <c r="L4" s="701"/>
      <c r="M4" s="701"/>
      <c r="N4" s="701"/>
      <c r="O4" s="701"/>
      <c r="P4" s="701"/>
      <c r="Q4" s="701"/>
      <c r="R4" s="701"/>
      <c r="S4" s="701"/>
      <c r="T4" s="701"/>
      <c r="U4" s="238"/>
      <c r="V4" s="238"/>
      <c r="W4" s="238"/>
      <c r="X4" s="238"/>
      <c r="Y4" s="238"/>
      <c r="Z4" s="238"/>
    </row>
    <row r="5" spans="1:26" ht="15" customHeight="1" x14ac:dyDescent="0.2">
      <c r="B5" s="13" t="s">
        <v>675</v>
      </c>
    </row>
    <row r="6" spans="1:26" ht="15" customHeight="1" thickBot="1" x14ac:dyDescent="0.25">
      <c r="B6" s="13"/>
    </row>
    <row r="7" spans="1:26" ht="20.25" customHeight="1" x14ac:dyDescent="0.2">
      <c r="B7" s="704" t="s">
        <v>34</v>
      </c>
      <c r="C7" s="704"/>
      <c r="D7" s="704"/>
      <c r="E7" s="704"/>
      <c r="F7" s="704"/>
      <c r="G7" s="704"/>
      <c r="H7" s="704"/>
      <c r="I7" s="72"/>
      <c r="J7" s="64"/>
      <c r="L7" s="2"/>
    </row>
    <row r="8" spans="1:26" ht="45" customHeight="1" x14ac:dyDescent="0.2">
      <c r="B8" s="236" t="s">
        <v>0</v>
      </c>
      <c r="C8" s="236" t="s">
        <v>64</v>
      </c>
      <c r="D8" s="236" t="s">
        <v>198</v>
      </c>
      <c r="E8" s="703" t="s">
        <v>65</v>
      </c>
      <c r="F8" s="703"/>
      <c r="G8" s="236" t="s">
        <v>26</v>
      </c>
      <c r="H8" s="236" t="s">
        <v>240</v>
      </c>
      <c r="I8" s="73"/>
      <c r="J8" s="64"/>
      <c r="L8" s="2"/>
    </row>
    <row r="9" spans="1:26" ht="15" customHeight="1" x14ac:dyDescent="0.25">
      <c r="B9" s="94">
        <v>2004</v>
      </c>
      <c r="C9" s="94">
        <v>38</v>
      </c>
      <c r="D9" s="150">
        <v>165095</v>
      </c>
      <c r="E9" s="192">
        <f t="shared" ref="E9:E19" si="0">C9/D9*100000</f>
        <v>23.017050788939702</v>
      </c>
      <c r="F9" s="111">
        <f t="shared" ref="F9:F25" si="1">$E$25</f>
        <v>26.143247895407463</v>
      </c>
      <c r="G9" s="96"/>
      <c r="H9" s="96"/>
      <c r="I9" s="605"/>
      <c r="J9"/>
      <c r="K9"/>
      <c r="L9" s="2"/>
    </row>
    <row r="10" spans="1:26" ht="15" customHeight="1" x14ac:dyDescent="0.25">
      <c r="B10" s="17">
        <v>2005</v>
      </c>
      <c r="C10" s="77">
        <v>47</v>
      </c>
      <c r="D10" s="153">
        <v>163809</v>
      </c>
      <c r="E10" s="193">
        <f t="shared" si="0"/>
        <v>28.691952212637887</v>
      </c>
      <c r="F10" s="74">
        <f t="shared" si="1"/>
        <v>26.143247895407463</v>
      </c>
      <c r="G10" s="80"/>
      <c r="H10" s="80">
        <f t="shared" ref="H10:H13" si="2">(E10-E9)/E9</f>
        <v>0.2465520659330136</v>
      </c>
      <c r="I10" s="605"/>
      <c r="J10"/>
      <c r="K10"/>
      <c r="L10" s="2"/>
    </row>
    <row r="11" spans="1:26" ht="15" customHeight="1" x14ac:dyDescent="0.25">
      <c r="B11" s="94">
        <v>2006</v>
      </c>
      <c r="C11" s="94">
        <v>44</v>
      </c>
      <c r="D11" s="150">
        <v>163207</v>
      </c>
      <c r="E11" s="192">
        <f t="shared" si="0"/>
        <v>26.959627957134192</v>
      </c>
      <c r="F11" s="111">
        <f t="shared" si="1"/>
        <v>26.143247895407463</v>
      </c>
      <c r="G11" s="96"/>
      <c r="H11" s="96">
        <f>(E11-E10)/E10</f>
        <v>-6.03766604191074E-2</v>
      </c>
      <c r="I11" s="605"/>
      <c r="J11"/>
      <c r="K11"/>
    </row>
    <row r="12" spans="1:26" ht="15" customHeight="1" x14ac:dyDescent="0.25">
      <c r="A12" s="78"/>
      <c r="B12" s="17">
        <v>2007</v>
      </c>
      <c r="C12" s="77">
        <v>42</v>
      </c>
      <c r="D12" s="153">
        <v>162697</v>
      </c>
      <c r="E12" s="193">
        <f t="shared" si="0"/>
        <v>25.814858294867147</v>
      </c>
      <c r="F12" s="74">
        <f t="shared" si="1"/>
        <v>26.143247895407463</v>
      </c>
      <c r="G12" s="80"/>
      <c r="H12" s="80">
        <f t="shared" si="2"/>
        <v>-4.2462368697640362E-2</v>
      </c>
      <c r="I12" s="605"/>
      <c r="J12"/>
      <c r="K12"/>
      <c r="L12" s="2"/>
    </row>
    <row r="13" spans="1:26" ht="15" customHeight="1" x14ac:dyDescent="0.25">
      <c r="A13" s="78"/>
      <c r="B13" s="94">
        <v>2008</v>
      </c>
      <c r="C13" s="94">
        <v>43</v>
      </c>
      <c r="D13" s="150">
        <v>163759</v>
      </c>
      <c r="E13" s="192">
        <f t="shared" si="0"/>
        <v>26.258098791516801</v>
      </c>
      <c r="F13" s="111">
        <f t="shared" si="1"/>
        <v>26.143247895407463</v>
      </c>
      <c r="G13" s="96"/>
      <c r="H13" s="96">
        <f t="shared" si="2"/>
        <v>1.7169975972240185E-2</v>
      </c>
      <c r="I13" s="605"/>
      <c r="J13"/>
      <c r="K13"/>
      <c r="L13" s="2"/>
    </row>
    <row r="14" spans="1:26" ht="15" customHeight="1" x14ac:dyDescent="0.25">
      <c r="A14" s="78"/>
      <c r="B14" s="17">
        <v>2009</v>
      </c>
      <c r="C14" s="77">
        <v>50</v>
      </c>
      <c r="D14" s="153">
        <v>163801</v>
      </c>
      <c r="E14" s="193">
        <f t="shared" si="0"/>
        <v>30.524844170670512</v>
      </c>
      <c r="F14" s="74">
        <f t="shared" si="1"/>
        <v>26.143247895407463</v>
      </c>
      <c r="G14" s="80">
        <f t="shared" ref="G14:G24" si="3">(E14-$E$25)/$E$25</f>
        <v>0.16759953823613313</v>
      </c>
      <c r="H14" s="80">
        <f>(E14-E13)/E13</f>
        <v>0.16249254803368202</v>
      </c>
      <c r="I14" s="605"/>
      <c r="J14"/>
      <c r="K14"/>
      <c r="L14" s="2"/>
    </row>
    <row r="15" spans="1:26" ht="15" customHeight="1" x14ac:dyDescent="0.25">
      <c r="A15" s="78"/>
      <c r="B15" s="94">
        <v>2010</v>
      </c>
      <c r="C15" s="94">
        <v>42</v>
      </c>
      <c r="D15" s="150">
        <v>163933</v>
      </c>
      <c r="E15" s="192">
        <f t="shared" si="0"/>
        <v>25.620222895939193</v>
      </c>
      <c r="F15" s="111">
        <f t="shared" si="1"/>
        <v>26.143247895407463</v>
      </c>
      <c r="G15" s="96">
        <f t="shared" si="3"/>
        <v>-2.0006121716810415E-2</v>
      </c>
      <c r="H15" s="96">
        <f t="shared" ref="H15:H16" si="4">(E15-E14)/E14</f>
        <v>-0.16067637388445294</v>
      </c>
      <c r="I15" s="605"/>
      <c r="J15"/>
      <c r="K15"/>
      <c r="L15" s="2"/>
    </row>
    <row r="16" spans="1:26" ht="15" customHeight="1" x14ac:dyDescent="0.25">
      <c r="A16" s="78"/>
      <c r="B16" s="17">
        <v>2011</v>
      </c>
      <c r="C16" s="77">
        <v>42</v>
      </c>
      <c r="D16" s="153">
        <v>163589</v>
      </c>
      <c r="E16" s="193">
        <f t="shared" si="0"/>
        <v>25.674097891667536</v>
      </c>
      <c r="F16" s="74">
        <f t="shared" si="1"/>
        <v>26.143247895407463</v>
      </c>
      <c r="G16" s="80">
        <f t="shared" si="3"/>
        <v>-1.7945360332307498E-2</v>
      </c>
      <c r="H16" s="80">
        <f t="shared" si="4"/>
        <v>2.1028308749367693E-3</v>
      </c>
      <c r="I16" s="605"/>
      <c r="J16"/>
      <c r="K16"/>
      <c r="L16" s="2"/>
    </row>
    <row r="17" spans="1:26" ht="15" customHeight="1" x14ac:dyDescent="0.25">
      <c r="A17" s="211"/>
      <c r="B17" s="94">
        <v>2012</v>
      </c>
      <c r="C17" s="94">
        <v>45</v>
      </c>
      <c r="D17" s="150">
        <v>162881</v>
      </c>
      <c r="E17" s="192">
        <f t="shared" si="0"/>
        <v>27.627531756312894</v>
      </c>
      <c r="F17" s="111">
        <f t="shared" si="1"/>
        <v>26.143247895407463</v>
      </c>
      <c r="G17" s="96">
        <f t="shared" si="3"/>
        <v>5.6775036783634422E-2</v>
      </c>
      <c r="H17" s="96">
        <f t="shared" ref="H17:H22" si="5">(E17-E16)/E16</f>
        <v>7.6085783924635594E-2</v>
      </c>
      <c r="I17" s="605"/>
      <c r="J17" s="176"/>
      <c r="K17" s="176"/>
      <c r="L17" s="2"/>
    </row>
    <row r="18" spans="1:26" ht="15" customHeight="1" x14ac:dyDescent="0.25">
      <c r="A18" s="211"/>
      <c r="B18" s="17">
        <v>2013</v>
      </c>
      <c r="C18" s="77">
        <v>38</v>
      </c>
      <c r="D18" s="153">
        <v>163574</v>
      </c>
      <c r="E18" s="193">
        <f>C18/D18*100000</f>
        <v>23.231075843349188</v>
      </c>
      <c r="F18" s="74">
        <f t="shared" si="1"/>
        <v>26.143247895407463</v>
      </c>
      <c r="G18" s="80">
        <f t="shared" si="3"/>
        <v>-0.11139289439893389</v>
      </c>
      <c r="H18" s="80">
        <f t="shared" si="5"/>
        <v>-0.1591331412354314</v>
      </c>
      <c r="I18" s="605"/>
      <c r="J18" s="176"/>
      <c r="K18" s="176"/>
      <c r="L18" s="2"/>
    </row>
    <row r="19" spans="1:26" ht="15" customHeight="1" x14ac:dyDescent="0.25">
      <c r="A19" s="211"/>
      <c r="B19" s="94">
        <v>2014</v>
      </c>
      <c r="C19" s="94">
        <v>23</v>
      </c>
      <c r="D19" s="150">
        <v>165177</v>
      </c>
      <c r="E19" s="192">
        <f t="shared" si="0"/>
        <v>13.924456794832208</v>
      </c>
      <c r="F19" s="111">
        <f t="shared" si="1"/>
        <v>26.143247895407463</v>
      </c>
      <c r="G19" s="96">
        <f t="shared" si="3"/>
        <v>-0.46737846611329831</v>
      </c>
      <c r="H19" s="96">
        <f t="shared" si="5"/>
        <v>-0.40061076427424119</v>
      </c>
      <c r="I19" s="605"/>
      <c r="J19" s="176"/>
      <c r="K19" s="176"/>
      <c r="L19" s="2"/>
    </row>
    <row r="20" spans="1:26" ht="15" customHeight="1" x14ac:dyDescent="0.25">
      <c r="A20" s="211"/>
      <c r="B20" s="17">
        <v>2015</v>
      </c>
      <c r="C20" s="77">
        <v>39</v>
      </c>
      <c r="D20" s="151">
        <v>166098</v>
      </c>
      <c r="E20" s="193">
        <f t="shared" ref="E20:E21" si="6">C20/D20*100000</f>
        <v>23.48011414947802</v>
      </c>
      <c r="F20" s="74">
        <f t="shared" si="1"/>
        <v>26.143247895407463</v>
      </c>
      <c r="G20" s="80">
        <f t="shared" si="3"/>
        <v>-0.10186698135533767</v>
      </c>
      <c r="H20" s="80">
        <f t="shared" si="5"/>
        <v>0.68624991950797021</v>
      </c>
      <c r="I20" s="605"/>
      <c r="J20" s="300"/>
      <c r="K20" s="300"/>
      <c r="L20" s="2"/>
    </row>
    <row r="21" spans="1:26" ht="15" customHeight="1" x14ac:dyDescent="0.25">
      <c r="A21" s="211"/>
      <c r="B21" s="94">
        <v>2016</v>
      </c>
      <c r="C21" s="94">
        <v>43</v>
      </c>
      <c r="D21" s="150">
        <v>166949</v>
      </c>
      <c r="E21" s="192">
        <f t="shared" si="6"/>
        <v>25.756368711402885</v>
      </c>
      <c r="F21" s="111">
        <f t="shared" si="1"/>
        <v>26.143247895407463</v>
      </c>
      <c r="G21" s="96">
        <f t="shared" si="3"/>
        <v>-1.4798436122106301E-2</v>
      </c>
      <c r="H21" s="96">
        <f t="shared" si="5"/>
        <v>9.6943930827332381E-2</v>
      </c>
      <c r="I21" s="605"/>
      <c r="J21" s="431"/>
      <c r="K21" s="431"/>
      <c r="L21" s="2"/>
    </row>
    <row r="22" spans="1:26" ht="15" customHeight="1" x14ac:dyDescent="0.25">
      <c r="A22" s="211"/>
      <c r="B22" s="476">
        <v>2017</v>
      </c>
      <c r="C22" s="478">
        <v>38</v>
      </c>
      <c r="D22" s="151">
        <v>167787</v>
      </c>
      <c r="E22" s="193">
        <f t="shared" ref="E22" si="7">C22/D22*100000</f>
        <v>22.647761745546436</v>
      </c>
      <c r="F22" s="74">
        <f t="shared" si="1"/>
        <v>26.143247895407463</v>
      </c>
      <c r="G22" s="80">
        <f t="shared" si="3"/>
        <v>-0.13370512202024723</v>
      </c>
      <c r="H22" s="80">
        <f t="shared" si="5"/>
        <v>-0.12069274984715542</v>
      </c>
      <c r="I22" s="605"/>
      <c r="J22" s="486"/>
      <c r="K22" s="486"/>
      <c r="L22" s="2"/>
    </row>
    <row r="23" spans="1:26" ht="15" customHeight="1" x14ac:dyDescent="0.25">
      <c r="A23" s="211"/>
      <c r="B23" s="480">
        <v>2018</v>
      </c>
      <c r="C23" s="480">
        <v>28</v>
      </c>
      <c r="D23" s="150">
        <v>168744</v>
      </c>
      <c r="E23" s="192">
        <f t="shared" ref="E23" si="8">C23/D23*100000</f>
        <v>16.59318257241739</v>
      </c>
      <c r="F23" s="111">
        <f t="shared" si="1"/>
        <v>26.143247895407463</v>
      </c>
      <c r="G23" s="96">
        <f t="shared" si="3"/>
        <v>-0.36529758510486049</v>
      </c>
      <c r="H23" s="96">
        <f t="shared" ref="H23" si="9">(E23-E22)/E22</f>
        <v>-0.26733675676889557</v>
      </c>
      <c r="I23" s="605"/>
      <c r="J23" s="486"/>
      <c r="K23" s="486"/>
      <c r="L23" s="2"/>
    </row>
    <row r="24" spans="1:26" ht="15" customHeight="1" x14ac:dyDescent="0.25">
      <c r="A24" s="211"/>
      <c r="B24" s="478">
        <v>2019</v>
      </c>
      <c r="C24" s="478">
        <v>39</v>
      </c>
      <c r="D24" s="151">
        <v>169933</v>
      </c>
      <c r="E24" s="208">
        <f>C24/D24*100000</f>
        <v>22.950221557908115</v>
      </c>
      <c r="F24" s="74">
        <f t="shared" si="1"/>
        <v>26.143247895407463</v>
      </c>
      <c r="G24" s="98">
        <f t="shared" si="3"/>
        <v>-0.12213579392559945</v>
      </c>
      <c r="H24" s="98">
        <f>(E24-E23)/E23</f>
        <v>0.38311149520273102</v>
      </c>
      <c r="I24" s="605"/>
      <c r="J24" s="486"/>
      <c r="K24" s="486"/>
      <c r="L24" s="2"/>
    </row>
    <row r="25" spans="1:26" ht="30" customHeight="1" thickBot="1" x14ac:dyDescent="0.25">
      <c r="B25" s="20" t="s">
        <v>22</v>
      </c>
      <c r="C25" s="47">
        <f>AVERAGE(C9:C13)</f>
        <v>42.8</v>
      </c>
      <c r="D25" s="152">
        <f>AVERAGE(D9:D13)</f>
        <v>163713.4</v>
      </c>
      <c r="E25" s="194">
        <f>C25/D25*100000</f>
        <v>26.143247895407463</v>
      </c>
      <c r="F25" s="62">
        <f t="shared" si="1"/>
        <v>26.143247895407463</v>
      </c>
      <c r="G25" s="81"/>
      <c r="H25" s="81"/>
      <c r="I25" s="73"/>
      <c r="J25" s="64"/>
      <c r="K25" s="75"/>
      <c r="L25" s="2"/>
    </row>
    <row r="26" spans="1:26" ht="12" customHeight="1" x14ac:dyDescent="0.2">
      <c r="B26" s="222" t="s">
        <v>569</v>
      </c>
    </row>
    <row r="27" spans="1:26" ht="12" customHeight="1" x14ac:dyDescent="0.2">
      <c r="B27" s="222" t="s">
        <v>233</v>
      </c>
      <c r="L27" s="206"/>
      <c r="O27" s="75"/>
    </row>
    <row r="28" spans="1:26" ht="12" customHeight="1" x14ac:dyDescent="0.2">
      <c r="B28" s="222" t="s">
        <v>514</v>
      </c>
      <c r="L28" s="206"/>
      <c r="O28" s="75"/>
    </row>
    <row r="29" spans="1:26" ht="15" customHeight="1" x14ac:dyDescent="0.2">
      <c r="B29" s="50"/>
    </row>
    <row r="30" spans="1:26" s="9" customFormat="1" ht="15" customHeight="1" x14ac:dyDescent="0.2">
      <c r="B30" s="39" t="s">
        <v>245</v>
      </c>
      <c r="E30" s="54"/>
      <c r="L30" s="54"/>
    </row>
    <row r="31" spans="1:26" ht="30" customHeight="1" x14ac:dyDescent="0.25">
      <c r="B31" s="705" t="s">
        <v>606</v>
      </c>
      <c r="C31" s="705"/>
      <c r="D31" s="705"/>
      <c r="E31" s="705"/>
      <c r="F31" s="705"/>
      <c r="G31" s="705"/>
      <c r="H31" s="705"/>
      <c r="I31" s="107"/>
      <c r="J31" s="107"/>
      <c r="K31" s="107"/>
      <c r="L31" s="107"/>
      <c r="M31" s="107"/>
      <c r="N31" s="235"/>
      <c r="P31" s="238"/>
      <c r="Q31" s="238"/>
      <c r="R31" s="238"/>
      <c r="S31" s="238"/>
      <c r="T31" s="238"/>
      <c r="U31" s="238"/>
      <c r="V31" s="238"/>
      <c r="W31" s="238"/>
      <c r="X31" s="238"/>
      <c r="Y31" s="238"/>
      <c r="Z31" s="238"/>
    </row>
    <row r="32" spans="1:26" ht="15" customHeight="1" x14ac:dyDescent="0.2">
      <c r="B32" s="13" t="s">
        <v>675</v>
      </c>
    </row>
    <row r="33" spans="1:18" ht="15" customHeight="1" thickBot="1" x14ac:dyDescent="0.25">
      <c r="B33" s="13"/>
    </row>
    <row r="34" spans="1:18" ht="20.25" customHeight="1" x14ac:dyDescent="0.2">
      <c r="B34" s="704" t="s">
        <v>35</v>
      </c>
      <c r="C34" s="704"/>
      <c r="D34" s="704"/>
      <c r="E34" s="704"/>
      <c r="F34" s="704"/>
      <c r="G34" s="704"/>
      <c r="H34" s="704"/>
      <c r="L34" s="2"/>
      <c r="O34" s="72"/>
      <c r="P34" s="64"/>
    </row>
    <row r="35" spans="1:18" ht="45" customHeight="1" x14ac:dyDescent="0.2">
      <c r="B35" s="236" t="s">
        <v>0</v>
      </c>
      <c r="C35" s="236" t="s">
        <v>64</v>
      </c>
      <c r="D35" s="236" t="s">
        <v>198</v>
      </c>
      <c r="E35" s="703" t="s">
        <v>65</v>
      </c>
      <c r="F35" s="703"/>
      <c r="G35" s="236" t="s">
        <v>26</v>
      </c>
      <c r="H35" s="236" t="s">
        <v>240</v>
      </c>
      <c r="L35" s="2"/>
      <c r="O35" s="73"/>
      <c r="P35" s="64"/>
    </row>
    <row r="36" spans="1:18" ht="15" customHeight="1" x14ac:dyDescent="0.25">
      <c r="B36" s="94">
        <v>2004</v>
      </c>
      <c r="C36" s="94">
        <v>12</v>
      </c>
      <c r="D36" s="150">
        <v>170229</v>
      </c>
      <c r="E36" s="192">
        <f t="shared" ref="E36:E43" si="10">C36/D36*100000</f>
        <v>7.0493276703734375</v>
      </c>
      <c r="F36" s="111">
        <f t="shared" ref="F36:F52" si="11">$E$52</f>
        <v>5.3664090790308725</v>
      </c>
      <c r="G36" s="166"/>
      <c r="H36" s="166"/>
      <c r="L36" s="2"/>
      <c r="O36" s="73"/>
      <c r="P36" s="176"/>
      <c r="Q36" s="176"/>
    </row>
    <row r="37" spans="1:18" ht="15" customHeight="1" x14ac:dyDescent="0.25">
      <c r="B37" s="17">
        <v>2005</v>
      </c>
      <c r="C37" s="77">
        <v>6</v>
      </c>
      <c r="D37" s="153">
        <v>171047</v>
      </c>
      <c r="E37" s="193">
        <f t="shared" si="10"/>
        <v>3.5078077955181906</v>
      </c>
      <c r="F37" s="74">
        <f t="shared" si="11"/>
        <v>5.3664090790308725</v>
      </c>
      <c r="G37" s="167"/>
      <c r="H37" s="167" t="s">
        <v>33</v>
      </c>
      <c r="L37" s="2"/>
      <c r="O37" s="73"/>
      <c r="P37" s="176"/>
      <c r="Q37" s="176"/>
    </row>
    <row r="38" spans="1:18" ht="15" customHeight="1" x14ac:dyDescent="0.25">
      <c r="B38" s="94">
        <v>2006</v>
      </c>
      <c r="C38" s="94">
        <v>12</v>
      </c>
      <c r="D38" s="150">
        <v>171585</v>
      </c>
      <c r="E38" s="192">
        <f t="shared" si="10"/>
        <v>6.9936183232800069</v>
      </c>
      <c r="F38" s="111">
        <f t="shared" si="11"/>
        <v>5.3664090790308725</v>
      </c>
      <c r="G38" s="166"/>
      <c r="H38" s="166" t="s">
        <v>33</v>
      </c>
      <c r="L38" s="2"/>
      <c r="O38" s="73"/>
      <c r="P38" s="176"/>
      <c r="Q38" s="176"/>
      <c r="R38" s="40"/>
    </row>
    <row r="39" spans="1:18" ht="15" customHeight="1" x14ac:dyDescent="0.25">
      <c r="A39" s="78"/>
      <c r="B39" s="17">
        <v>2007</v>
      </c>
      <c r="C39" s="77">
        <v>11</v>
      </c>
      <c r="D39" s="153">
        <v>171834</v>
      </c>
      <c r="E39" s="193">
        <f t="shared" si="10"/>
        <v>6.4015270551811625</v>
      </c>
      <c r="F39" s="74">
        <f t="shared" si="11"/>
        <v>5.3664090790308725</v>
      </c>
      <c r="G39" s="167"/>
      <c r="H39" s="167" t="s">
        <v>33</v>
      </c>
      <c r="L39" s="2"/>
      <c r="O39" s="73"/>
      <c r="P39" s="176"/>
      <c r="Q39" s="176"/>
    </row>
    <row r="40" spans="1:18" ht="15" customHeight="1" x14ac:dyDescent="0.25">
      <c r="A40" s="78"/>
      <c r="B40" s="94">
        <v>2008</v>
      </c>
      <c r="C40" s="94">
        <v>5</v>
      </c>
      <c r="D40" s="150">
        <v>172489</v>
      </c>
      <c r="E40" s="192">
        <f t="shared" si="10"/>
        <v>2.8987355715436927</v>
      </c>
      <c r="F40" s="111">
        <f t="shared" si="11"/>
        <v>5.3664090790308725</v>
      </c>
      <c r="G40" s="166"/>
      <c r="H40" s="166" t="s">
        <v>33</v>
      </c>
      <c r="L40" s="2"/>
      <c r="O40" s="73"/>
      <c r="P40" s="176"/>
      <c r="Q40" s="176"/>
    </row>
    <row r="41" spans="1:18" ht="15" customHeight="1" x14ac:dyDescent="0.25">
      <c r="A41" s="78"/>
      <c r="B41" s="17">
        <v>2009</v>
      </c>
      <c r="C41" s="77">
        <v>8</v>
      </c>
      <c r="D41" s="153">
        <v>173657</v>
      </c>
      <c r="E41" s="193">
        <f t="shared" si="10"/>
        <v>4.6067823352931354</v>
      </c>
      <c r="F41" s="74">
        <f t="shared" si="11"/>
        <v>5.3664090790308725</v>
      </c>
      <c r="G41" s="167" t="s">
        <v>33</v>
      </c>
      <c r="H41" s="167" t="s">
        <v>33</v>
      </c>
      <c r="L41" s="2"/>
      <c r="O41" s="73"/>
      <c r="P41" s="176"/>
      <c r="Q41" s="176"/>
    </row>
    <row r="42" spans="1:18" ht="15" customHeight="1" x14ac:dyDescent="0.25">
      <c r="A42" s="78"/>
      <c r="B42" s="94">
        <v>2010</v>
      </c>
      <c r="C42" s="94">
        <v>7</v>
      </c>
      <c r="D42" s="150">
        <v>174549</v>
      </c>
      <c r="E42" s="192">
        <f t="shared" si="10"/>
        <v>4.0103352067327798</v>
      </c>
      <c r="F42" s="111">
        <f t="shared" si="11"/>
        <v>5.3664090790308725</v>
      </c>
      <c r="G42" s="166" t="s">
        <v>33</v>
      </c>
      <c r="H42" s="166" t="s">
        <v>33</v>
      </c>
      <c r="L42" s="2"/>
      <c r="O42" s="73"/>
      <c r="P42" s="176"/>
      <c r="Q42" s="176"/>
    </row>
    <row r="43" spans="1:18" ht="15" customHeight="1" x14ac:dyDescent="0.25">
      <c r="A43" s="78"/>
      <c r="B43" s="17">
        <v>2011</v>
      </c>
      <c r="C43" s="77">
        <v>13</v>
      </c>
      <c r="D43" s="153">
        <v>175188</v>
      </c>
      <c r="E43" s="193">
        <f t="shared" si="10"/>
        <v>7.4205995844464239</v>
      </c>
      <c r="F43" s="74">
        <f t="shared" si="11"/>
        <v>5.3664090790308725</v>
      </c>
      <c r="G43" s="167" t="s">
        <v>33</v>
      </c>
      <c r="H43" s="167" t="s">
        <v>33</v>
      </c>
      <c r="L43" s="2"/>
      <c r="O43" s="73"/>
      <c r="P43" s="176"/>
      <c r="Q43" s="176"/>
    </row>
    <row r="44" spans="1:18" ht="15" customHeight="1" x14ac:dyDescent="0.25">
      <c r="A44" s="211"/>
      <c r="B44" s="94">
        <v>2012</v>
      </c>
      <c r="C44" s="94">
        <v>13</v>
      </c>
      <c r="D44" s="150">
        <v>176001</v>
      </c>
      <c r="E44" s="192">
        <f>C44/D44*100000</f>
        <v>7.3863216686268833</v>
      </c>
      <c r="F44" s="111">
        <f t="shared" si="11"/>
        <v>5.3664090790308725</v>
      </c>
      <c r="G44" s="166" t="s">
        <v>33</v>
      </c>
      <c r="H44" s="166" t="s">
        <v>33</v>
      </c>
      <c r="L44" s="2"/>
      <c r="O44" s="73"/>
      <c r="P44" s="176"/>
      <c r="Q44" s="176"/>
    </row>
    <row r="45" spans="1:18" ht="15" customHeight="1" x14ac:dyDescent="0.25">
      <c r="A45" s="211"/>
      <c r="B45" s="17">
        <v>2013</v>
      </c>
      <c r="C45" s="77">
        <v>12</v>
      </c>
      <c r="D45" s="153">
        <v>176426</v>
      </c>
      <c r="E45" s="193">
        <f t="shared" ref="E45" si="12">C45/D45*100000</f>
        <v>6.80171856755807</v>
      </c>
      <c r="F45" s="74">
        <f t="shared" si="11"/>
        <v>5.3664090790308725</v>
      </c>
      <c r="G45" s="167" t="s">
        <v>33</v>
      </c>
      <c r="H45" s="167" t="s">
        <v>33</v>
      </c>
      <c r="I45" s="75"/>
      <c r="L45" s="2"/>
      <c r="O45" s="73"/>
      <c r="P45" s="176"/>
      <c r="Q45" s="176"/>
    </row>
    <row r="46" spans="1:18" ht="15" customHeight="1" x14ac:dyDescent="0.25">
      <c r="A46" s="211"/>
      <c r="B46" s="94">
        <v>2014</v>
      </c>
      <c r="C46" s="94">
        <v>10</v>
      </c>
      <c r="D46" s="150">
        <v>177020</v>
      </c>
      <c r="E46" s="192">
        <f>C46/D46*100000</f>
        <v>5.6490792000903856</v>
      </c>
      <c r="F46" s="111">
        <f t="shared" si="11"/>
        <v>5.3664090790308725</v>
      </c>
      <c r="G46" s="166" t="s">
        <v>33</v>
      </c>
      <c r="H46" s="166" t="s">
        <v>33</v>
      </c>
      <c r="I46" s="75"/>
      <c r="L46" s="2"/>
      <c r="O46" s="73"/>
      <c r="P46" s="176"/>
      <c r="Q46" s="176"/>
    </row>
    <row r="47" spans="1:18" ht="15" customHeight="1" x14ac:dyDescent="0.25">
      <c r="A47" s="211"/>
      <c r="B47" s="17">
        <v>2015</v>
      </c>
      <c r="C47" s="77">
        <v>10</v>
      </c>
      <c r="D47" s="151">
        <v>177550</v>
      </c>
      <c r="E47" s="193">
        <f t="shared" ref="E47" si="13">C47/D47*100000</f>
        <v>5.6322162771050408</v>
      </c>
      <c r="F47" s="74">
        <f t="shared" si="11"/>
        <v>5.3664090790308725</v>
      </c>
      <c r="G47" s="167" t="s">
        <v>33</v>
      </c>
      <c r="H47" s="167" t="s">
        <v>33</v>
      </c>
      <c r="I47" s="75"/>
      <c r="L47" s="2"/>
      <c r="O47" s="73"/>
      <c r="P47" s="302"/>
      <c r="Q47" s="302"/>
    </row>
    <row r="48" spans="1:18" ht="15" customHeight="1" x14ac:dyDescent="0.25">
      <c r="A48" s="211"/>
      <c r="B48" s="94">
        <v>2016</v>
      </c>
      <c r="C48" s="94">
        <v>5</v>
      </c>
      <c r="D48" s="150">
        <v>178091</v>
      </c>
      <c r="E48" s="192">
        <f>C48/D48*100000</f>
        <v>2.8075534417797643</v>
      </c>
      <c r="F48" s="111">
        <f t="shared" si="11"/>
        <v>5.3664090790308725</v>
      </c>
      <c r="G48" s="166" t="s">
        <v>33</v>
      </c>
      <c r="H48" s="166" t="s">
        <v>33</v>
      </c>
      <c r="I48" s="75"/>
      <c r="L48" s="2"/>
      <c r="O48" s="73"/>
      <c r="P48" s="431"/>
      <c r="Q48" s="431"/>
    </row>
    <row r="49" spans="1:26" ht="15" customHeight="1" x14ac:dyDescent="0.25">
      <c r="A49" s="211"/>
      <c r="B49" s="476">
        <v>2017</v>
      </c>
      <c r="C49" s="478">
        <v>10</v>
      </c>
      <c r="D49" s="151">
        <v>178492</v>
      </c>
      <c r="E49" s="193">
        <f>C49/D49*100000</f>
        <v>5.6024919884364568</v>
      </c>
      <c r="F49" s="74">
        <f t="shared" si="11"/>
        <v>5.3664090790308725</v>
      </c>
      <c r="G49" s="167" t="s">
        <v>33</v>
      </c>
      <c r="H49" s="167" t="s">
        <v>33</v>
      </c>
      <c r="I49" s="75"/>
      <c r="L49" s="2"/>
      <c r="O49" s="73"/>
      <c r="P49" s="486"/>
      <c r="Q49" s="486"/>
    </row>
    <row r="50" spans="1:26" ht="15" customHeight="1" x14ac:dyDescent="0.25">
      <c r="A50" s="211"/>
      <c r="B50" s="480">
        <v>2018</v>
      </c>
      <c r="C50" s="480">
        <v>8</v>
      </c>
      <c r="D50" s="150">
        <v>179977</v>
      </c>
      <c r="E50" s="192">
        <f>C50/D50*100000</f>
        <v>4.4450124182534436</v>
      </c>
      <c r="F50" s="111">
        <f t="shared" si="11"/>
        <v>5.3664090790308725</v>
      </c>
      <c r="G50" s="166" t="s">
        <v>33</v>
      </c>
      <c r="H50" s="166" t="s">
        <v>33</v>
      </c>
      <c r="I50" s="75"/>
      <c r="L50" s="2"/>
      <c r="O50" s="73"/>
      <c r="P50" s="486"/>
      <c r="Q50" s="486"/>
    </row>
    <row r="51" spans="1:26" ht="15" customHeight="1" x14ac:dyDescent="0.25">
      <c r="A51" s="211"/>
      <c r="B51" s="478">
        <v>2019</v>
      </c>
      <c r="C51" s="478">
        <v>10</v>
      </c>
      <c r="D51" s="151">
        <v>180739</v>
      </c>
      <c r="E51" s="208">
        <f>C51/D51*100000</f>
        <v>5.5328401728459271</v>
      </c>
      <c r="F51" s="74">
        <f t="shared" si="11"/>
        <v>5.3664090790308725</v>
      </c>
      <c r="G51" s="164" t="s">
        <v>33</v>
      </c>
      <c r="H51" s="164" t="s">
        <v>33</v>
      </c>
      <c r="I51" s="75"/>
      <c r="L51" s="2"/>
      <c r="O51" s="73"/>
      <c r="P51" s="486"/>
      <c r="Q51" s="486"/>
    </row>
    <row r="52" spans="1:26" ht="30" customHeight="1" thickBot="1" x14ac:dyDescent="0.25">
      <c r="B52" s="239" t="s">
        <v>22</v>
      </c>
      <c r="C52" s="47">
        <f>AVERAGE(C36:C40)</f>
        <v>9.1999999999999993</v>
      </c>
      <c r="D52" s="152">
        <f>AVERAGE(D36:D40)</f>
        <v>171436.79999999999</v>
      </c>
      <c r="E52" s="194">
        <f>C52/D52*100000</f>
        <v>5.3664090790308725</v>
      </c>
      <c r="F52" s="62">
        <f t="shared" si="11"/>
        <v>5.3664090790308725</v>
      </c>
      <c r="G52" s="81"/>
      <c r="H52" s="81"/>
      <c r="L52" s="2"/>
      <c r="O52" s="73"/>
      <c r="P52" s="64"/>
      <c r="Q52" s="75"/>
    </row>
    <row r="53" spans="1:26" ht="12" customHeight="1" x14ac:dyDescent="0.2">
      <c r="B53" s="222" t="s">
        <v>569</v>
      </c>
    </row>
    <row r="54" spans="1:26" ht="12" customHeight="1" x14ac:dyDescent="0.2">
      <c r="B54" s="222" t="s">
        <v>233</v>
      </c>
      <c r="L54" s="206"/>
      <c r="O54" s="75"/>
    </row>
    <row r="55" spans="1:26" ht="12" customHeight="1" x14ac:dyDescent="0.2">
      <c r="B55" s="222" t="s">
        <v>514</v>
      </c>
      <c r="L55" s="206"/>
      <c r="O55" s="75"/>
    </row>
    <row r="56" spans="1:26" ht="12.75" customHeight="1" x14ac:dyDescent="0.2">
      <c r="B56" s="222"/>
      <c r="L56" s="206"/>
      <c r="O56" s="75"/>
    </row>
    <row r="57" spans="1:26" ht="15" customHeight="1" x14ac:dyDescent="0.2">
      <c r="B57" s="56" t="s">
        <v>21</v>
      </c>
    </row>
    <row r="58" spans="1:26" ht="15" customHeight="1" x14ac:dyDescent="0.2">
      <c r="I58" s="38"/>
    </row>
    <row r="59" spans="1:26" ht="15" customHeight="1" x14ac:dyDescent="0.2"/>
    <row r="60" spans="1:26" ht="15" customHeight="1" x14ac:dyDescent="0.2">
      <c r="B60" s="39" t="s">
        <v>246</v>
      </c>
      <c r="C60" s="9"/>
      <c r="D60" s="9"/>
      <c r="E60" s="54"/>
      <c r="F60" s="9"/>
      <c r="I60" s="9"/>
      <c r="J60" s="9"/>
      <c r="K60" s="9"/>
      <c r="L60" s="54"/>
      <c r="M60" s="9"/>
      <c r="N60" s="9"/>
      <c r="O60" s="1"/>
      <c r="P60" s="1"/>
      <c r="Q60" s="1"/>
      <c r="R60" s="1"/>
      <c r="S60" s="1"/>
      <c r="T60" s="1"/>
      <c r="U60" s="1"/>
      <c r="V60" s="1"/>
      <c r="W60" s="1"/>
      <c r="X60" s="1"/>
      <c r="Y60" s="1"/>
      <c r="Z60" s="1"/>
    </row>
    <row r="61" spans="1:26" ht="45" customHeight="1" x14ac:dyDescent="0.25">
      <c r="A61" s="9"/>
      <c r="B61" s="705" t="s">
        <v>607</v>
      </c>
      <c r="C61" s="705"/>
      <c r="D61" s="705"/>
      <c r="E61" s="705"/>
      <c r="F61" s="705"/>
      <c r="G61" s="705"/>
      <c r="H61" s="705"/>
      <c r="I61" s="107"/>
      <c r="K61" s="702" t="s">
        <v>742</v>
      </c>
      <c r="L61" s="702"/>
      <c r="M61" s="702"/>
      <c r="N61" s="702"/>
      <c r="O61" s="702"/>
      <c r="P61" s="702"/>
      <c r="Q61" s="702"/>
      <c r="R61" s="702"/>
      <c r="S61" s="702"/>
      <c r="T61" s="702"/>
      <c r="U61" s="237"/>
      <c r="V61" s="237"/>
      <c r="W61" s="237"/>
      <c r="X61" s="237"/>
      <c r="Y61" s="237"/>
      <c r="Z61" s="237"/>
    </row>
    <row r="62" spans="1:26" ht="15" customHeight="1" x14ac:dyDescent="0.25">
      <c r="A62" s="9"/>
      <c r="B62" s="13" t="s">
        <v>675</v>
      </c>
      <c r="C62" s="107"/>
      <c r="D62" s="107"/>
      <c r="E62" s="204"/>
      <c r="F62" s="107"/>
      <c r="G62" s="107"/>
      <c r="H62" s="107"/>
      <c r="I62" s="107"/>
      <c r="J62" s="107"/>
      <c r="K62" s="107"/>
      <c r="L62" s="204"/>
      <c r="M62" s="1"/>
      <c r="N62" s="1"/>
      <c r="O62" s="1"/>
      <c r="P62" s="1"/>
      <c r="Q62" s="1"/>
      <c r="R62" s="1"/>
      <c r="S62" s="1"/>
      <c r="T62" s="1"/>
      <c r="U62" s="1"/>
      <c r="V62" s="1"/>
      <c r="W62" s="1"/>
      <c r="X62" s="1"/>
      <c r="Y62" s="1"/>
      <c r="Z62" s="1"/>
    </row>
    <row r="63" spans="1:26" ht="15" customHeight="1" thickBot="1" x14ac:dyDescent="0.25">
      <c r="A63" s="9"/>
      <c r="B63" s="1"/>
      <c r="C63" s="1"/>
      <c r="D63" s="1"/>
      <c r="E63" s="3"/>
      <c r="F63" s="1"/>
      <c r="G63" s="10"/>
      <c r="H63" s="10"/>
      <c r="I63" s="1"/>
      <c r="J63" s="1"/>
      <c r="K63" s="1"/>
      <c r="L63" s="3"/>
      <c r="M63" s="1"/>
      <c r="N63" s="1"/>
      <c r="O63" s="1"/>
      <c r="P63" s="1"/>
      <c r="Q63" s="1"/>
      <c r="R63" s="1"/>
      <c r="S63" s="1"/>
      <c r="T63" s="1"/>
      <c r="U63" s="1"/>
      <c r="V63" s="1"/>
      <c r="W63" s="1"/>
      <c r="X63" s="1"/>
      <c r="Y63" s="1"/>
      <c r="Z63" s="1"/>
    </row>
    <row r="64" spans="1:26" ht="20.25" customHeight="1" x14ac:dyDescent="0.2">
      <c r="A64" s="9"/>
      <c r="B64" s="704" t="s">
        <v>34</v>
      </c>
      <c r="C64" s="704"/>
      <c r="D64" s="704"/>
      <c r="E64" s="704"/>
      <c r="F64" s="704"/>
      <c r="G64" s="704"/>
      <c r="H64" s="704"/>
      <c r="I64" s="1"/>
      <c r="J64" s="1"/>
      <c r="K64" s="1"/>
      <c r="L64" s="1"/>
      <c r="M64" s="1"/>
      <c r="N64" s="1"/>
      <c r="O64" s="1"/>
      <c r="P64" s="1"/>
      <c r="Q64" s="1"/>
      <c r="R64" s="1"/>
      <c r="S64" s="1"/>
      <c r="T64" s="1"/>
    </row>
    <row r="65" spans="1:26" ht="45" customHeight="1" x14ac:dyDescent="0.2">
      <c r="A65" s="9"/>
      <c r="B65" s="236" t="s">
        <v>0</v>
      </c>
      <c r="C65" s="236" t="s">
        <v>64</v>
      </c>
      <c r="D65" s="236" t="s">
        <v>198</v>
      </c>
      <c r="E65" s="703" t="s">
        <v>65</v>
      </c>
      <c r="F65" s="703"/>
      <c r="G65" s="236" t="s">
        <v>26</v>
      </c>
      <c r="H65" s="236" t="s">
        <v>240</v>
      </c>
      <c r="I65" s="1"/>
      <c r="J65" s="1"/>
      <c r="K65" s="1"/>
      <c r="L65" s="1"/>
      <c r="M65" s="1"/>
      <c r="N65" s="1"/>
      <c r="O65" s="1"/>
      <c r="P65" s="1"/>
      <c r="Q65" s="1"/>
      <c r="R65" s="1"/>
      <c r="S65" s="1"/>
      <c r="T65" s="1"/>
    </row>
    <row r="66" spans="1:26" ht="15" customHeight="1" x14ac:dyDescent="0.2">
      <c r="A66" s="344" t="s">
        <v>364</v>
      </c>
      <c r="B66" s="94" t="s">
        <v>1</v>
      </c>
      <c r="C66" s="110">
        <f t="shared" ref="C66:D77" si="14">AVERAGE(C9:C13)</f>
        <v>42.8</v>
      </c>
      <c r="D66" s="150">
        <f t="shared" si="14"/>
        <v>163713.4</v>
      </c>
      <c r="E66" s="192">
        <f t="shared" ref="E66:E72" si="15">C66/D66*100000</f>
        <v>26.143247895407463</v>
      </c>
      <c r="F66" s="110">
        <f t="shared" ref="F66:F78" si="16">$E$78</f>
        <v>26.143247895407463</v>
      </c>
      <c r="G66" s="96"/>
      <c r="H66" s="96"/>
      <c r="I66" s="356"/>
      <c r="J66" s="1"/>
      <c r="K66" s="1"/>
      <c r="L66" s="1"/>
      <c r="M66" s="1"/>
      <c r="N66" s="1"/>
      <c r="O66" s="1"/>
      <c r="P66" s="1"/>
      <c r="Q66" s="1"/>
      <c r="R66" s="1"/>
      <c r="S66" s="1"/>
      <c r="T66" s="1"/>
    </row>
    <row r="67" spans="1:26" ht="15" customHeight="1" x14ac:dyDescent="0.2">
      <c r="A67" s="344" t="s">
        <v>365</v>
      </c>
      <c r="B67" s="17" t="s">
        <v>39</v>
      </c>
      <c r="C67" s="76">
        <f t="shared" si="14"/>
        <v>45.2</v>
      </c>
      <c r="D67" s="153">
        <f t="shared" si="14"/>
        <v>163454.6</v>
      </c>
      <c r="E67" s="193">
        <f t="shared" si="15"/>
        <v>27.652938491789158</v>
      </c>
      <c r="F67" s="76">
        <f t="shared" si="16"/>
        <v>26.143247895407463</v>
      </c>
      <c r="G67" s="80">
        <f t="shared" ref="G67:G73" si="17">(E67-$E$78)/$E$78</f>
        <v>5.7746864598522199E-2</v>
      </c>
      <c r="H67" s="80">
        <f t="shared" ref="H67" si="18">(E67-E66)/E66</f>
        <v>5.7746864598522199E-2</v>
      </c>
      <c r="I67" s="356"/>
      <c r="J67" s="1"/>
      <c r="K67" s="1"/>
      <c r="L67" s="1"/>
      <c r="M67" s="1"/>
      <c r="N67" s="1"/>
      <c r="O67" s="1"/>
      <c r="P67" s="1"/>
      <c r="Q67" s="1"/>
      <c r="R67" s="1"/>
      <c r="S67" s="1"/>
      <c r="T67" s="1"/>
    </row>
    <row r="68" spans="1:26" ht="15" customHeight="1" x14ac:dyDescent="0.2">
      <c r="A68" s="344" t="s">
        <v>367</v>
      </c>
      <c r="B68" s="94" t="s">
        <v>40</v>
      </c>
      <c r="C68" s="110">
        <f t="shared" si="14"/>
        <v>44.2</v>
      </c>
      <c r="D68" s="150">
        <f t="shared" si="14"/>
        <v>163479.4</v>
      </c>
      <c r="E68" s="192">
        <f t="shared" si="15"/>
        <v>27.037045646118106</v>
      </c>
      <c r="F68" s="110">
        <f t="shared" si="16"/>
        <v>26.143247895407463</v>
      </c>
      <c r="G68" s="96">
        <f t="shared" si="17"/>
        <v>3.4188473990932666E-2</v>
      </c>
      <c r="H68" s="96">
        <f>(E68-E67)/E67</f>
        <v>-2.2272238657527331E-2</v>
      </c>
      <c r="I68" s="356"/>
      <c r="J68" s="1"/>
      <c r="K68" s="1"/>
      <c r="L68" s="1"/>
      <c r="M68" s="1"/>
      <c r="N68" s="1"/>
      <c r="O68" s="1"/>
      <c r="P68" s="1"/>
      <c r="Q68" s="1"/>
      <c r="R68" s="1"/>
      <c r="S68" s="1"/>
      <c r="T68" s="1"/>
    </row>
    <row r="69" spans="1:26" ht="15" customHeight="1" x14ac:dyDescent="0.2">
      <c r="A69" s="344" t="s">
        <v>366</v>
      </c>
      <c r="B69" s="17" t="s">
        <v>41</v>
      </c>
      <c r="C69" s="76">
        <f t="shared" si="14"/>
        <v>43.8</v>
      </c>
      <c r="D69" s="153">
        <f t="shared" si="14"/>
        <v>163555.79999999999</v>
      </c>
      <c r="E69" s="193">
        <f t="shared" si="15"/>
        <v>26.779851280113579</v>
      </c>
      <c r="F69" s="76">
        <f t="shared" si="16"/>
        <v>26.143247895407463</v>
      </c>
      <c r="G69" s="80">
        <f t="shared" si="17"/>
        <v>2.4350585177978126E-2</v>
      </c>
      <c r="H69" s="80">
        <f t="shared" ref="H69" si="19">(E69-E68)/E68</f>
        <v>-9.512665302669766E-3</v>
      </c>
      <c r="I69" s="356"/>
      <c r="J69" s="1"/>
      <c r="K69" s="1"/>
      <c r="L69" s="1"/>
      <c r="M69" s="1"/>
      <c r="N69" s="1"/>
      <c r="O69" s="1"/>
      <c r="P69" s="1"/>
      <c r="Q69" s="1"/>
      <c r="R69" s="1"/>
      <c r="S69" s="1"/>
      <c r="T69" s="1"/>
    </row>
    <row r="70" spans="1:26" ht="15" customHeight="1" x14ac:dyDescent="0.2">
      <c r="A70" s="344" t="s">
        <v>368</v>
      </c>
      <c r="B70" s="94" t="s">
        <v>104</v>
      </c>
      <c r="C70" s="110">
        <f t="shared" si="14"/>
        <v>44.4</v>
      </c>
      <c r="D70" s="150">
        <f t="shared" si="14"/>
        <v>163592.6</v>
      </c>
      <c r="E70" s="192">
        <f t="shared" ref="E70:E71" si="20">C70/D70*100000</f>
        <v>27.140591933864975</v>
      </c>
      <c r="F70" s="110">
        <f t="shared" si="16"/>
        <v>26.143247895407463</v>
      </c>
      <c r="G70" s="96">
        <f t="shared" si="17"/>
        <v>3.8149201753647236E-2</v>
      </c>
      <c r="H70" s="96">
        <f>(E70-E69)/E69</f>
        <v>1.3470599592884146E-2</v>
      </c>
      <c r="I70" s="356"/>
      <c r="J70" s="1"/>
      <c r="K70" s="1"/>
      <c r="L70" s="1"/>
      <c r="M70" s="1"/>
      <c r="N70" s="1"/>
      <c r="O70" s="1"/>
      <c r="P70" s="1"/>
      <c r="Q70" s="1"/>
      <c r="R70" s="1"/>
      <c r="S70" s="1"/>
      <c r="T70" s="1"/>
    </row>
    <row r="71" spans="1:26" ht="15" customHeight="1" x14ac:dyDescent="0.2">
      <c r="A71" s="344" t="s">
        <v>369</v>
      </c>
      <c r="B71" s="17" t="s">
        <v>176</v>
      </c>
      <c r="C71" s="76">
        <f t="shared" si="14"/>
        <v>43.4</v>
      </c>
      <c r="D71" s="153">
        <f t="shared" si="14"/>
        <v>163555.6</v>
      </c>
      <c r="E71" s="193">
        <f t="shared" si="20"/>
        <v>26.535318876272044</v>
      </c>
      <c r="F71" s="76">
        <f t="shared" si="16"/>
        <v>26.143247895407463</v>
      </c>
      <c r="G71" s="80">
        <f t="shared" si="17"/>
        <v>1.4997026476326052E-2</v>
      </c>
      <c r="H71" s="80">
        <f t="shared" ref="H71" si="21">(E71-E70)/E70</f>
        <v>-2.2301394865220148E-2</v>
      </c>
      <c r="I71" s="356"/>
      <c r="J71" s="1"/>
      <c r="K71" s="1"/>
      <c r="L71" s="1"/>
      <c r="M71" s="1"/>
      <c r="N71" s="1"/>
      <c r="O71" s="1"/>
      <c r="P71" s="1"/>
      <c r="Q71" s="1"/>
      <c r="R71" s="1"/>
      <c r="S71" s="1"/>
      <c r="T71" s="1"/>
    </row>
    <row r="72" spans="1:26" ht="15" customHeight="1" x14ac:dyDescent="0.2">
      <c r="A72" s="344" t="s">
        <v>371</v>
      </c>
      <c r="B72" s="94" t="s">
        <v>207</v>
      </c>
      <c r="C72" s="110">
        <f t="shared" si="14"/>
        <v>38</v>
      </c>
      <c r="D72" s="150">
        <f t="shared" si="14"/>
        <v>163830.79999999999</v>
      </c>
      <c r="E72" s="192">
        <f t="shared" si="15"/>
        <v>23.194661809623099</v>
      </c>
      <c r="F72" s="110">
        <f t="shared" si="16"/>
        <v>26.143247895407463</v>
      </c>
      <c r="G72" s="96">
        <f t="shared" si="17"/>
        <v>-0.11278576011599294</v>
      </c>
      <c r="H72" s="96">
        <f t="shared" ref="H72:H77" si="22">(E72-E71)/E71</f>
        <v>-0.12589473984562399</v>
      </c>
      <c r="I72" s="356"/>
      <c r="J72" s="1"/>
      <c r="K72" s="1"/>
      <c r="L72" s="1"/>
      <c r="M72" s="1"/>
      <c r="N72" s="1"/>
      <c r="O72" s="1"/>
      <c r="P72" s="1"/>
      <c r="Q72" s="1"/>
      <c r="R72" s="1"/>
      <c r="S72" s="1"/>
      <c r="T72" s="1"/>
    </row>
    <row r="73" spans="1:26" ht="15" customHeight="1" x14ac:dyDescent="0.2">
      <c r="A73" s="344" t="s">
        <v>370</v>
      </c>
      <c r="B73" s="17" t="s">
        <v>336</v>
      </c>
      <c r="C73" s="76">
        <f t="shared" si="14"/>
        <v>37.4</v>
      </c>
      <c r="D73" s="153">
        <f t="shared" si="14"/>
        <v>164263.79999999999</v>
      </c>
      <c r="E73" s="193">
        <f>C73/D73*100000</f>
        <v>22.768254478466954</v>
      </c>
      <c r="F73" s="76">
        <f t="shared" si="16"/>
        <v>26.143247895407463</v>
      </c>
      <c r="G73" s="80">
        <f t="shared" si="17"/>
        <v>-0.12909617926751127</v>
      </c>
      <c r="H73" s="80">
        <f t="shared" si="22"/>
        <v>-1.8383856365572691E-2</v>
      </c>
      <c r="I73" s="356"/>
      <c r="J73" s="1"/>
      <c r="K73" s="1"/>
      <c r="L73" s="1"/>
      <c r="M73" s="1"/>
      <c r="N73" s="1"/>
      <c r="O73" s="1"/>
      <c r="P73" s="1"/>
      <c r="Q73" s="1"/>
      <c r="R73" s="1"/>
      <c r="S73" s="1"/>
      <c r="T73" s="1"/>
    </row>
    <row r="74" spans="1:26" ht="15" customHeight="1" x14ac:dyDescent="0.2">
      <c r="A74" s="342" t="s">
        <v>468</v>
      </c>
      <c r="B74" s="94" t="s">
        <v>467</v>
      </c>
      <c r="C74" s="110">
        <f t="shared" si="14"/>
        <v>37.6</v>
      </c>
      <c r="D74" s="150">
        <f t="shared" si="14"/>
        <v>164935.79999999999</v>
      </c>
      <c r="E74" s="192">
        <f t="shared" ref="E74" si="23">C74/D74*100000</f>
        <v>22.796748795591984</v>
      </c>
      <c r="F74" s="110">
        <f t="shared" si="16"/>
        <v>26.143247895407463</v>
      </c>
      <c r="G74" s="96">
        <f t="shared" ref="G74" si="24">(E74-$E$78)/$E$78</f>
        <v>-0.12800624900180638</v>
      </c>
      <c r="H74" s="96">
        <f t="shared" si="22"/>
        <v>1.2514932645354495E-3</v>
      </c>
      <c r="I74" s="356"/>
      <c r="J74" s="1"/>
      <c r="K74" s="1"/>
      <c r="L74" s="1"/>
      <c r="M74" s="1"/>
      <c r="N74" s="1"/>
      <c r="O74" s="1"/>
      <c r="P74" s="1"/>
      <c r="Q74" s="1"/>
      <c r="R74" s="1"/>
      <c r="S74" s="1"/>
      <c r="T74" s="1"/>
    </row>
    <row r="75" spans="1:26" ht="15" customHeight="1" x14ac:dyDescent="0.2">
      <c r="A75" s="342" t="s">
        <v>566</v>
      </c>
      <c r="B75" s="476" t="s">
        <v>565</v>
      </c>
      <c r="C75" s="76">
        <f t="shared" si="14"/>
        <v>36.200000000000003</v>
      </c>
      <c r="D75" s="153">
        <f t="shared" si="14"/>
        <v>165917</v>
      </c>
      <c r="E75" s="193">
        <f t="shared" ref="E75" si="25">C75/D75*100000</f>
        <v>21.818137984654978</v>
      </c>
      <c r="F75" s="76">
        <f t="shared" si="16"/>
        <v>26.143247895407463</v>
      </c>
      <c r="G75" s="80">
        <f t="shared" ref="G75" si="26">(E75-$E$78)/$E$78</f>
        <v>-0.16543888992125835</v>
      </c>
      <c r="H75" s="80">
        <f t="shared" si="22"/>
        <v>-4.2927648135782939E-2</v>
      </c>
      <c r="I75" s="356"/>
      <c r="J75" s="1"/>
      <c r="K75" s="1"/>
      <c r="L75" s="1"/>
      <c r="M75" s="1"/>
      <c r="N75" s="1"/>
      <c r="O75" s="1"/>
      <c r="P75" s="1"/>
      <c r="Q75" s="1"/>
      <c r="R75" s="1"/>
      <c r="S75" s="1"/>
      <c r="T75" s="1"/>
    </row>
    <row r="76" spans="1:26" ht="15" customHeight="1" x14ac:dyDescent="0.2">
      <c r="A76" s="342" t="s">
        <v>600</v>
      </c>
      <c r="B76" s="480" t="s">
        <v>599</v>
      </c>
      <c r="C76" s="110">
        <f t="shared" si="14"/>
        <v>34.200000000000003</v>
      </c>
      <c r="D76" s="150">
        <f t="shared" si="14"/>
        <v>166951</v>
      </c>
      <c r="E76" s="192">
        <f t="shared" ref="E76" si="27">C76/D76*100000</f>
        <v>20.485052500434261</v>
      </c>
      <c r="F76" s="110">
        <f t="shared" si="16"/>
        <v>26.143247895407463</v>
      </c>
      <c r="G76" s="96">
        <f t="shared" ref="G76" si="28">(E76-$E$78)/$E$78</f>
        <v>-0.21643046868584245</v>
      </c>
      <c r="H76" s="96">
        <f t="shared" si="22"/>
        <v>-6.109987411200242E-2</v>
      </c>
      <c r="I76" s="356"/>
      <c r="J76" s="1"/>
      <c r="K76" s="1"/>
      <c r="L76" s="1"/>
      <c r="M76" s="1"/>
      <c r="N76" s="1"/>
      <c r="O76" s="1"/>
      <c r="P76" s="1"/>
      <c r="Q76" s="1"/>
      <c r="R76" s="1"/>
      <c r="S76" s="1"/>
      <c r="T76" s="1"/>
    </row>
    <row r="77" spans="1:26" ht="15" customHeight="1" x14ac:dyDescent="0.2">
      <c r="A77" s="342" t="s">
        <v>680</v>
      </c>
      <c r="B77" s="478" t="s">
        <v>673</v>
      </c>
      <c r="C77" s="76">
        <f>AVERAGE(C20:C24)</f>
        <v>37.4</v>
      </c>
      <c r="D77" s="151">
        <f t="shared" si="14"/>
        <v>167902.2</v>
      </c>
      <c r="E77" s="208">
        <f t="shared" ref="E77" si="29">C77/D77*100000</f>
        <v>22.274871919486458</v>
      </c>
      <c r="F77" s="76">
        <f t="shared" si="16"/>
        <v>26.143247895407463</v>
      </c>
      <c r="G77" s="98">
        <f t="shared" ref="G77" si="30">(E77-$E$78)/$E$78</f>
        <v>-0.14796845408793127</v>
      </c>
      <c r="H77" s="98">
        <f t="shared" si="22"/>
        <v>8.7371971295375245E-2</v>
      </c>
      <c r="I77" s="356"/>
      <c r="J77" s="1"/>
      <c r="K77" s="1"/>
      <c r="L77" s="1"/>
      <c r="M77" s="1"/>
      <c r="N77" s="1"/>
      <c r="O77" s="1"/>
      <c r="P77" s="1"/>
      <c r="Q77" s="1"/>
      <c r="R77" s="1"/>
      <c r="S77" s="1"/>
      <c r="T77" s="1"/>
    </row>
    <row r="78" spans="1:26" ht="30" customHeight="1" thickBot="1" x14ac:dyDescent="0.25">
      <c r="A78" s="9"/>
      <c r="B78" s="20" t="s">
        <v>22</v>
      </c>
      <c r="C78" s="47">
        <f>AVERAGE(C9:C13)</f>
        <v>42.8</v>
      </c>
      <c r="D78" s="152">
        <f>AVERAGE(D9:D13)</f>
        <v>163713.4</v>
      </c>
      <c r="E78" s="194">
        <f>C78/D78*100000</f>
        <v>26.143247895407463</v>
      </c>
      <c r="F78" s="47">
        <f t="shared" si="16"/>
        <v>26.143247895407463</v>
      </c>
      <c r="G78" s="81"/>
      <c r="H78" s="81"/>
      <c r="I78" s="385"/>
      <c r="J78" s="1"/>
      <c r="K78" s="1"/>
      <c r="L78" s="1"/>
      <c r="M78" s="1"/>
      <c r="N78" s="1"/>
      <c r="O78" s="1"/>
      <c r="P78" s="1"/>
      <c r="Q78" s="1"/>
      <c r="R78" s="1"/>
      <c r="S78" s="1"/>
      <c r="T78" s="1"/>
    </row>
    <row r="79" spans="1:26" ht="12" customHeight="1" x14ac:dyDescent="0.2">
      <c r="B79" s="222" t="s">
        <v>569</v>
      </c>
      <c r="M79" s="1"/>
      <c r="N79" s="1"/>
      <c r="O79" s="1"/>
      <c r="P79" s="1"/>
      <c r="Q79" s="1"/>
      <c r="R79" s="1"/>
      <c r="S79" s="1"/>
      <c r="T79" s="1"/>
      <c r="U79" s="1"/>
      <c r="V79" s="1"/>
      <c r="W79" s="1"/>
      <c r="X79" s="1"/>
      <c r="Y79" s="1"/>
      <c r="Z79" s="1"/>
    </row>
    <row r="80" spans="1:26" ht="12" customHeight="1" x14ac:dyDescent="0.2">
      <c r="B80" s="222" t="s">
        <v>233</v>
      </c>
      <c r="M80" s="1"/>
      <c r="N80" s="1"/>
      <c r="O80" s="1"/>
      <c r="P80" s="1"/>
      <c r="Q80" s="1"/>
      <c r="R80" s="1"/>
      <c r="S80" s="1"/>
      <c r="T80" s="1"/>
      <c r="U80" s="1"/>
      <c r="V80" s="1"/>
      <c r="W80" s="1"/>
      <c r="X80" s="1"/>
      <c r="Y80" s="1"/>
      <c r="Z80" s="1"/>
    </row>
    <row r="81" spans="1:26" ht="12" customHeight="1" x14ac:dyDescent="0.2">
      <c r="B81" s="222" t="s">
        <v>514</v>
      </c>
      <c r="M81" s="1"/>
      <c r="N81" s="1"/>
      <c r="O81" s="1"/>
      <c r="P81" s="1"/>
      <c r="Q81" s="1"/>
      <c r="R81" s="1"/>
      <c r="S81" s="1"/>
      <c r="T81" s="1"/>
      <c r="U81" s="1"/>
      <c r="V81" s="1"/>
      <c r="W81" s="1"/>
      <c r="X81" s="1"/>
      <c r="Y81" s="1"/>
      <c r="Z81" s="1"/>
    </row>
    <row r="82" spans="1:26" x14ac:dyDescent="0.2">
      <c r="B82" s="223"/>
      <c r="C82" s="1"/>
      <c r="D82" s="1"/>
      <c r="E82" s="3"/>
      <c r="F82" s="1"/>
      <c r="G82" s="10"/>
      <c r="H82" s="10"/>
      <c r="I82" s="1"/>
      <c r="J82" s="1"/>
      <c r="K82" s="1"/>
      <c r="L82" s="3"/>
      <c r="M82" s="1"/>
      <c r="N82" s="1"/>
      <c r="O82" s="1"/>
      <c r="P82" s="1"/>
      <c r="Q82" s="1"/>
      <c r="R82" s="1"/>
      <c r="S82" s="1"/>
      <c r="T82" s="1"/>
      <c r="U82" s="1"/>
      <c r="V82" s="1"/>
      <c r="W82" s="1"/>
      <c r="X82" s="1"/>
      <c r="Y82" s="1"/>
      <c r="Z82" s="1"/>
    </row>
    <row r="83" spans="1:26" ht="15" customHeight="1" x14ac:dyDescent="0.2">
      <c r="B83" s="39" t="s">
        <v>247</v>
      </c>
      <c r="C83" s="9"/>
      <c r="D83" s="9"/>
      <c r="E83" s="54"/>
      <c r="F83" s="9"/>
      <c r="I83" s="9"/>
      <c r="J83" s="9"/>
      <c r="K83" s="9"/>
      <c r="L83" s="54"/>
      <c r="M83" s="9"/>
      <c r="N83" s="9"/>
      <c r="O83" s="1"/>
      <c r="P83" s="1"/>
      <c r="Q83" s="1"/>
      <c r="R83" s="1"/>
      <c r="S83" s="1"/>
      <c r="T83" s="1"/>
      <c r="U83" s="1"/>
      <c r="V83" s="1"/>
      <c r="W83" s="1"/>
      <c r="X83" s="1"/>
      <c r="Y83" s="1"/>
      <c r="Z83" s="1"/>
    </row>
    <row r="84" spans="1:26" ht="45" customHeight="1" x14ac:dyDescent="0.25">
      <c r="A84" s="9"/>
      <c r="B84" s="705" t="s">
        <v>608</v>
      </c>
      <c r="C84" s="705"/>
      <c r="D84" s="705"/>
      <c r="E84" s="705"/>
      <c r="F84" s="705"/>
      <c r="G84" s="705"/>
      <c r="H84" s="705"/>
      <c r="I84" s="107"/>
      <c r="J84" s="107"/>
      <c r="K84" s="107"/>
      <c r="L84" s="107"/>
      <c r="M84" s="107"/>
      <c r="N84" s="235"/>
      <c r="O84" s="1"/>
      <c r="P84" s="237"/>
      <c r="Q84" s="237"/>
      <c r="R84" s="237"/>
      <c r="S84" s="237"/>
      <c r="T84" s="237"/>
      <c r="U84" s="237"/>
      <c r="V84" s="237"/>
      <c r="W84" s="237"/>
      <c r="X84" s="237"/>
      <c r="Y84" s="237"/>
      <c r="Z84" s="237"/>
    </row>
    <row r="85" spans="1:26" ht="15" customHeight="1" x14ac:dyDescent="0.25">
      <c r="A85" s="9"/>
      <c r="B85" s="13" t="s">
        <v>675</v>
      </c>
      <c r="C85" s="107"/>
      <c r="D85" s="107"/>
      <c r="E85" s="238"/>
      <c r="F85" s="107"/>
      <c r="G85" s="107"/>
      <c r="H85" s="107"/>
      <c r="I85" s="107"/>
      <c r="J85" s="107"/>
      <c r="K85" s="107"/>
      <c r="L85" s="238"/>
      <c r="M85" s="1"/>
      <c r="N85" s="1"/>
      <c r="O85" s="1"/>
      <c r="P85" s="1"/>
      <c r="Q85" s="1"/>
      <c r="R85" s="1"/>
      <c r="S85" s="1"/>
      <c r="T85" s="1"/>
      <c r="U85" s="1"/>
      <c r="V85" s="1"/>
      <c r="W85" s="1"/>
      <c r="X85" s="1"/>
      <c r="Y85" s="1"/>
      <c r="Z85" s="1"/>
    </row>
    <row r="86" spans="1:26" ht="15" customHeight="1" thickBot="1" x14ac:dyDescent="0.25">
      <c r="A86" s="9"/>
      <c r="B86" s="1"/>
      <c r="C86" s="1"/>
      <c r="D86" s="1"/>
      <c r="E86" s="3"/>
      <c r="F86" s="1"/>
      <c r="G86" s="10"/>
      <c r="H86" s="10"/>
      <c r="I86" s="356"/>
      <c r="J86" s="355"/>
      <c r="K86" s="1"/>
      <c r="L86" s="3"/>
      <c r="M86" s="1"/>
      <c r="N86" s="1"/>
      <c r="O86" s="1"/>
      <c r="P86" s="1"/>
      <c r="Q86" s="1"/>
      <c r="R86" s="1"/>
      <c r="S86" s="1"/>
      <c r="T86" s="1"/>
      <c r="U86" s="1"/>
      <c r="V86" s="1"/>
      <c r="W86" s="1"/>
      <c r="X86" s="1"/>
      <c r="Y86" s="1"/>
      <c r="Z86" s="1"/>
    </row>
    <row r="87" spans="1:26" ht="20.25" customHeight="1" x14ac:dyDescent="0.2">
      <c r="A87" s="9"/>
      <c r="B87" s="704" t="s">
        <v>35</v>
      </c>
      <c r="C87" s="704"/>
      <c r="D87" s="704"/>
      <c r="E87" s="704"/>
      <c r="F87" s="704"/>
      <c r="G87" s="704"/>
      <c r="H87" s="704"/>
      <c r="I87" s="356"/>
      <c r="J87" s="355"/>
      <c r="L87" s="2"/>
      <c r="O87" s="1"/>
      <c r="P87" s="1"/>
      <c r="Q87" s="1"/>
      <c r="R87" s="1"/>
      <c r="S87" s="1"/>
      <c r="T87" s="1"/>
      <c r="U87" s="1"/>
      <c r="V87" s="1"/>
      <c r="W87" s="1"/>
      <c r="X87" s="1"/>
      <c r="Y87" s="1"/>
      <c r="Z87" s="1"/>
    </row>
    <row r="88" spans="1:26" ht="45" customHeight="1" x14ac:dyDescent="0.2">
      <c r="A88" s="9"/>
      <c r="B88" s="236" t="s">
        <v>0</v>
      </c>
      <c r="C88" s="236" t="s">
        <v>64</v>
      </c>
      <c r="D88" s="236" t="s">
        <v>198</v>
      </c>
      <c r="E88" s="703" t="s">
        <v>65</v>
      </c>
      <c r="F88" s="703"/>
      <c r="G88" s="236" t="s">
        <v>26</v>
      </c>
      <c r="H88" s="236" t="s">
        <v>240</v>
      </c>
      <c r="I88" s="356"/>
      <c r="J88" s="355"/>
      <c r="L88" s="2"/>
      <c r="O88" s="1"/>
      <c r="P88" s="1"/>
      <c r="Q88" s="1"/>
      <c r="R88" s="1"/>
      <c r="S88" s="1"/>
      <c r="T88" s="1"/>
      <c r="U88" s="1"/>
      <c r="V88" s="1"/>
      <c r="W88" s="1"/>
      <c r="X88" s="1"/>
      <c r="Y88" s="1"/>
      <c r="Z88" s="1"/>
    </row>
    <row r="89" spans="1:26" ht="15" customHeight="1" x14ac:dyDescent="0.2">
      <c r="A89" s="9"/>
      <c r="B89" s="94" t="s">
        <v>1</v>
      </c>
      <c r="C89" s="110">
        <f t="shared" ref="C89:D100" si="31">AVERAGE(C36:C40)</f>
        <v>9.1999999999999993</v>
      </c>
      <c r="D89" s="150">
        <f t="shared" si="31"/>
        <v>171436.79999999999</v>
      </c>
      <c r="E89" s="192">
        <f t="shared" ref="E89:E95" si="32">C89/D89*100000</f>
        <v>5.3664090790308725</v>
      </c>
      <c r="F89" s="110">
        <f t="shared" ref="F89:F101" si="33">$E$101</f>
        <v>5.3664090790308725</v>
      </c>
      <c r="G89" s="96"/>
      <c r="H89" s="96"/>
      <c r="I89" s="356"/>
      <c r="J89" s="355"/>
      <c r="L89" s="2"/>
      <c r="O89" s="1"/>
      <c r="P89" s="1"/>
      <c r="Q89" s="1"/>
      <c r="R89" s="1"/>
      <c r="S89" s="1"/>
      <c r="T89" s="1"/>
      <c r="U89" s="1"/>
      <c r="V89" s="1"/>
      <c r="W89" s="1"/>
      <c r="X89" s="1"/>
      <c r="Y89" s="1"/>
      <c r="Z89" s="1"/>
    </row>
    <row r="90" spans="1:26" ht="15" customHeight="1" x14ac:dyDescent="0.2">
      <c r="A90" s="9"/>
      <c r="B90" s="17" t="s">
        <v>39</v>
      </c>
      <c r="C90" s="76">
        <f t="shared" si="31"/>
        <v>8.4</v>
      </c>
      <c r="D90" s="153">
        <f t="shared" si="31"/>
        <v>172122.4</v>
      </c>
      <c r="E90" s="193">
        <f>C90/D90*100000</f>
        <v>4.8802480095559906</v>
      </c>
      <c r="F90" s="76">
        <f t="shared" si="33"/>
        <v>5.3664090790308725</v>
      </c>
      <c r="G90" s="167" t="s">
        <v>33</v>
      </c>
      <c r="H90" s="167" t="s">
        <v>33</v>
      </c>
      <c r="L90" s="2"/>
      <c r="O90" s="1"/>
      <c r="P90" s="1"/>
      <c r="Q90" s="1"/>
      <c r="R90" s="1"/>
      <c r="S90" s="1"/>
      <c r="T90" s="1"/>
      <c r="U90" s="1"/>
      <c r="V90" s="1"/>
      <c r="W90" s="1"/>
      <c r="X90" s="1"/>
      <c r="Y90" s="1"/>
      <c r="Z90" s="1"/>
    </row>
    <row r="91" spans="1:26" ht="15" customHeight="1" x14ac:dyDescent="0.2">
      <c r="A91" s="9"/>
      <c r="B91" s="94" t="s">
        <v>40</v>
      </c>
      <c r="C91" s="110">
        <f t="shared" si="31"/>
        <v>8.6</v>
      </c>
      <c r="D91" s="150">
        <f t="shared" si="31"/>
        <v>172822.8</v>
      </c>
      <c r="E91" s="192">
        <f t="shared" si="32"/>
        <v>4.9761952705314343</v>
      </c>
      <c r="F91" s="110">
        <f t="shared" si="33"/>
        <v>5.3664090790308725</v>
      </c>
      <c r="G91" s="166" t="s">
        <v>33</v>
      </c>
      <c r="H91" s="166" t="s">
        <v>33</v>
      </c>
      <c r="L91" s="2"/>
      <c r="O91" s="1"/>
      <c r="P91" s="1"/>
      <c r="Q91" s="1"/>
      <c r="R91" s="1"/>
      <c r="S91" s="1"/>
      <c r="T91" s="1"/>
      <c r="U91" s="1"/>
      <c r="V91" s="1"/>
      <c r="W91" s="1"/>
      <c r="X91" s="1"/>
      <c r="Y91" s="1"/>
      <c r="Z91" s="1"/>
    </row>
    <row r="92" spans="1:26" ht="15" customHeight="1" x14ac:dyDescent="0.2">
      <c r="A92" s="9"/>
      <c r="B92" s="17" t="s">
        <v>41</v>
      </c>
      <c r="C92" s="76">
        <f t="shared" si="31"/>
        <v>8.8000000000000007</v>
      </c>
      <c r="D92" s="153">
        <f t="shared" si="31"/>
        <v>173543.4</v>
      </c>
      <c r="E92" s="193">
        <f t="shared" si="32"/>
        <v>5.0707776844293706</v>
      </c>
      <c r="F92" s="76">
        <f t="shared" si="33"/>
        <v>5.3664090790308725</v>
      </c>
      <c r="G92" s="167" t="s">
        <v>33</v>
      </c>
      <c r="H92" s="167" t="s">
        <v>33</v>
      </c>
      <c r="L92" s="2"/>
      <c r="O92" s="1"/>
      <c r="P92" s="1"/>
      <c r="Q92" s="1"/>
      <c r="R92" s="1"/>
      <c r="S92" s="1"/>
      <c r="T92" s="1"/>
      <c r="U92" s="1"/>
      <c r="V92" s="1"/>
      <c r="W92" s="1"/>
      <c r="X92" s="1"/>
      <c r="Y92" s="1"/>
      <c r="Z92" s="1"/>
    </row>
    <row r="93" spans="1:26" ht="15" customHeight="1" x14ac:dyDescent="0.2">
      <c r="A93" s="9"/>
      <c r="B93" s="94" t="s">
        <v>104</v>
      </c>
      <c r="C93" s="110">
        <f t="shared" si="31"/>
        <v>9.1999999999999993</v>
      </c>
      <c r="D93" s="150">
        <f t="shared" si="31"/>
        <v>174376.8</v>
      </c>
      <c r="E93" s="192">
        <f t="shared" si="32"/>
        <v>5.2759312018571283</v>
      </c>
      <c r="F93" s="110">
        <f t="shared" si="33"/>
        <v>5.3664090790308725</v>
      </c>
      <c r="G93" s="166" t="s">
        <v>33</v>
      </c>
      <c r="H93" s="166" t="s">
        <v>33</v>
      </c>
      <c r="I93" s="386"/>
      <c r="L93" s="2"/>
      <c r="O93" s="1"/>
      <c r="P93" s="1"/>
      <c r="Q93" s="1"/>
      <c r="R93" s="1"/>
      <c r="S93" s="1"/>
      <c r="T93" s="1"/>
      <c r="U93" s="1"/>
      <c r="V93" s="1"/>
      <c r="W93" s="1"/>
      <c r="X93" s="1"/>
      <c r="Y93" s="1"/>
      <c r="Z93" s="1"/>
    </row>
    <row r="94" spans="1:26" ht="15" customHeight="1" x14ac:dyDescent="0.2">
      <c r="A94" s="9"/>
      <c r="B94" s="17" t="s">
        <v>176</v>
      </c>
      <c r="C94" s="76">
        <f t="shared" si="31"/>
        <v>10.6</v>
      </c>
      <c r="D94" s="153">
        <f t="shared" si="31"/>
        <v>175164.2</v>
      </c>
      <c r="E94" s="193">
        <f t="shared" si="32"/>
        <v>6.0514648541197342</v>
      </c>
      <c r="F94" s="76">
        <f t="shared" si="33"/>
        <v>5.3664090790308725</v>
      </c>
      <c r="G94" s="167" t="s">
        <v>33</v>
      </c>
      <c r="H94" s="167" t="s">
        <v>33</v>
      </c>
      <c r="I94" s="386"/>
      <c r="L94" s="2"/>
      <c r="O94" s="1"/>
      <c r="P94" s="1"/>
      <c r="Q94" s="1"/>
      <c r="R94" s="1"/>
      <c r="S94" s="1"/>
      <c r="T94" s="1"/>
      <c r="U94" s="1"/>
      <c r="V94" s="1"/>
      <c r="W94" s="1"/>
      <c r="X94" s="1"/>
      <c r="Y94" s="1"/>
      <c r="Z94" s="1"/>
    </row>
    <row r="95" spans="1:26" ht="15" customHeight="1" x14ac:dyDescent="0.2">
      <c r="A95" s="9"/>
      <c r="B95" s="94" t="s">
        <v>207</v>
      </c>
      <c r="C95" s="110">
        <f t="shared" si="31"/>
        <v>11</v>
      </c>
      <c r="D95" s="150">
        <f t="shared" si="31"/>
        <v>175836.79999999999</v>
      </c>
      <c r="E95" s="192">
        <f t="shared" si="32"/>
        <v>6.2558008335001549</v>
      </c>
      <c r="F95" s="110">
        <f t="shared" si="33"/>
        <v>5.3664090790308725</v>
      </c>
      <c r="G95" s="166" t="s">
        <v>33</v>
      </c>
      <c r="H95" s="166" t="s">
        <v>33</v>
      </c>
      <c r="I95" s="386"/>
      <c r="L95" s="2"/>
      <c r="O95" s="1"/>
      <c r="P95" s="1"/>
      <c r="Q95" s="1"/>
      <c r="R95" s="1"/>
      <c r="S95" s="1"/>
      <c r="T95" s="1"/>
      <c r="U95" s="1"/>
      <c r="V95" s="1"/>
      <c r="W95" s="1"/>
      <c r="X95" s="1"/>
      <c r="Y95" s="1"/>
      <c r="Z95" s="1"/>
    </row>
    <row r="96" spans="1:26" ht="15" customHeight="1" x14ac:dyDescent="0.2">
      <c r="A96" s="9"/>
      <c r="B96" s="17" t="s">
        <v>336</v>
      </c>
      <c r="C96" s="76">
        <f t="shared" si="31"/>
        <v>11.6</v>
      </c>
      <c r="D96" s="153">
        <f t="shared" si="31"/>
        <v>176437</v>
      </c>
      <c r="E96" s="193">
        <f t="shared" ref="E96:E97" si="34">C96/D96*100000</f>
        <v>6.5745846959537957</v>
      </c>
      <c r="F96" s="76">
        <f t="shared" si="33"/>
        <v>5.3664090790308725</v>
      </c>
      <c r="G96" s="167" t="s">
        <v>33</v>
      </c>
      <c r="H96" s="167" t="s">
        <v>33</v>
      </c>
      <c r="I96" s="386"/>
      <c r="L96" s="2"/>
      <c r="O96" s="1"/>
      <c r="P96" s="1"/>
      <c r="Q96" s="1"/>
      <c r="R96" s="1"/>
      <c r="S96" s="1"/>
      <c r="T96" s="1"/>
      <c r="U96" s="1"/>
      <c r="V96" s="1"/>
      <c r="W96" s="1"/>
      <c r="X96" s="1"/>
      <c r="Y96" s="1"/>
      <c r="Z96" s="1"/>
    </row>
    <row r="97" spans="1:26" ht="15" customHeight="1" x14ac:dyDescent="0.2">
      <c r="A97" s="9"/>
      <c r="B97" s="94" t="s">
        <v>467</v>
      </c>
      <c r="C97" s="110">
        <f t="shared" si="31"/>
        <v>10</v>
      </c>
      <c r="D97" s="150">
        <f t="shared" si="31"/>
        <v>177017.60000000001</v>
      </c>
      <c r="E97" s="192">
        <f t="shared" si="34"/>
        <v>5.6491557901587184</v>
      </c>
      <c r="F97" s="110">
        <f t="shared" si="33"/>
        <v>5.3664090790308725</v>
      </c>
      <c r="G97" s="166" t="s">
        <v>33</v>
      </c>
      <c r="H97" s="166" t="s">
        <v>33</v>
      </c>
      <c r="I97" s="386"/>
      <c r="L97" s="2"/>
      <c r="O97" s="1"/>
      <c r="P97" s="1"/>
      <c r="Q97" s="1"/>
      <c r="R97" s="1"/>
      <c r="S97" s="1"/>
      <c r="T97" s="1"/>
      <c r="U97" s="1"/>
      <c r="V97" s="1"/>
      <c r="W97" s="1"/>
      <c r="X97" s="1"/>
      <c r="Y97" s="1"/>
      <c r="Z97" s="1"/>
    </row>
    <row r="98" spans="1:26" ht="15" customHeight="1" x14ac:dyDescent="0.2">
      <c r="A98" s="9"/>
      <c r="B98" s="476" t="s">
        <v>565</v>
      </c>
      <c r="C98" s="76">
        <f t="shared" si="31"/>
        <v>9.4</v>
      </c>
      <c r="D98" s="153">
        <f t="shared" si="31"/>
        <v>177515.8</v>
      </c>
      <c r="E98" s="193">
        <f t="shared" ref="E98" si="35">C98/D98*100000</f>
        <v>5.2953032913126608</v>
      </c>
      <c r="F98" s="76">
        <f t="shared" si="33"/>
        <v>5.3664090790308725</v>
      </c>
      <c r="G98" s="167" t="s">
        <v>33</v>
      </c>
      <c r="H98" s="167" t="s">
        <v>33</v>
      </c>
      <c r="I98" s="386"/>
      <c r="L98" s="2"/>
      <c r="O98" s="1"/>
      <c r="P98" s="1"/>
      <c r="Q98" s="1"/>
      <c r="R98" s="1"/>
      <c r="S98" s="1"/>
      <c r="T98" s="1"/>
      <c r="U98" s="1"/>
      <c r="V98" s="1"/>
      <c r="W98" s="1"/>
      <c r="X98" s="1"/>
      <c r="Y98" s="1"/>
      <c r="Z98" s="1"/>
    </row>
    <row r="99" spans="1:26" ht="15" customHeight="1" x14ac:dyDescent="0.2">
      <c r="A99" s="9"/>
      <c r="B99" s="480" t="s">
        <v>599</v>
      </c>
      <c r="C99" s="110">
        <f t="shared" si="31"/>
        <v>8.6</v>
      </c>
      <c r="D99" s="150">
        <f t="shared" si="31"/>
        <v>178226</v>
      </c>
      <c r="E99" s="192">
        <f t="shared" ref="E99" si="36">C99/D99*100000</f>
        <v>4.8253341263339804</v>
      </c>
      <c r="F99" s="110">
        <f t="shared" si="33"/>
        <v>5.3664090790308725</v>
      </c>
      <c r="G99" s="166" t="s">
        <v>33</v>
      </c>
      <c r="H99" s="166" t="s">
        <v>33</v>
      </c>
      <c r="I99" s="386"/>
      <c r="L99" s="2"/>
      <c r="O99" s="1"/>
      <c r="P99" s="1"/>
      <c r="Q99" s="1"/>
      <c r="R99" s="1"/>
      <c r="S99" s="1"/>
      <c r="T99" s="1"/>
      <c r="U99" s="1"/>
      <c r="V99" s="1"/>
      <c r="W99" s="1"/>
      <c r="X99" s="1"/>
      <c r="Y99" s="1"/>
      <c r="Z99" s="1"/>
    </row>
    <row r="100" spans="1:26" ht="15" customHeight="1" x14ac:dyDescent="0.2">
      <c r="A100" s="9"/>
      <c r="B100" s="478" t="s">
        <v>673</v>
      </c>
      <c r="C100" s="76">
        <f>AVERAGE(C47:C51)</f>
        <v>8.6</v>
      </c>
      <c r="D100" s="151">
        <f t="shared" si="31"/>
        <v>178969.8</v>
      </c>
      <c r="E100" s="208">
        <f t="shared" ref="E100" si="37">C100/D100*100000</f>
        <v>4.8052799969603814</v>
      </c>
      <c r="F100" s="76">
        <f t="shared" si="33"/>
        <v>5.3664090790308725</v>
      </c>
      <c r="G100" s="164" t="s">
        <v>33</v>
      </c>
      <c r="H100" s="164" t="s">
        <v>33</v>
      </c>
      <c r="I100" s="386"/>
      <c r="L100" s="2"/>
      <c r="O100" s="1"/>
      <c r="P100" s="1"/>
      <c r="Q100" s="1"/>
      <c r="R100" s="1"/>
      <c r="S100" s="1"/>
      <c r="T100" s="1"/>
      <c r="U100" s="1"/>
      <c r="V100" s="1"/>
      <c r="W100" s="1"/>
      <c r="X100" s="1"/>
      <c r="Y100" s="1"/>
      <c r="Z100" s="1"/>
    </row>
    <row r="101" spans="1:26" ht="30" customHeight="1" thickBot="1" x14ac:dyDescent="0.25">
      <c r="A101" s="9"/>
      <c r="B101" s="239" t="s">
        <v>22</v>
      </c>
      <c r="C101" s="47">
        <f>AVERAGE(C36:C40)</f>
        <v>9.1999999999999993</v>
      </c>
      <c r="D101" s="152">
        <f>AVERAGE(D36:D40)</f>
        <v>171436.79999999999</v>
      </c>
      <c r="E101" s="194">
        <f>C101/D101*100000</f>
        <v>5.3664090790308725</v>
      </c>
      <c r="F101" s="47">
        <f t="shared" si="33"/>
        <v>5.3664090790308725</v>
      </c>
      <c r="G101" s="81"/>
      <c r="H101" s="47"/>
      <c r="I101" s="386"/>
      <c r="L101" s="2"/>
      <c r="O101" s="1"/>
      <c r="P101" s="1"/>
      <c r="Q101" s="1"/>
      <c r="R101" s="1"/>
      <c r="S101" s="1"/>
      <c r="T101" s="1"/>
      <c r="U101" s="1"/>
      <c r="V101" s="1"/>
      <c r="W101" s="1"/>
      <c r="X101" s="1"/>
      <c r="Y101" s="1"/>
      <c r="Z101" s="1"/>
    </row>
    <row r="102" spans="1:26" ht="12" customHeight="1" x14ac:dyDescent="0.2">
      <c r="B102" s="222" t="s">
        <v>569</v>
      </c>
      <c r="M102" s="1"/>
      <c r="N102" s="1"/>
      <c r="O102" s="1"/>
      <c r="P102" s="1"/>
      <c r="Q102" s="1"/>
      <c r="R102" s="1"/>
      <c r="S102" s="1"/>
      <c r="T102" s="1"/>
      <c r="U102" s="1"/>
      <c r="V102" s="1"/>
      <c r="W102" s="1"/>
      <c r="X102" s="1"/>
      <c r="Y102" s="1"/>
      <c r="Z102" s="1"/>
    </row>
    <row r="103" spans="1:26" ht="12" customHeight="1" x14ac:dyDescent="0.2">
      <c r="B103" s="222" t="s">
        <v>233</v>
      </c>
      <c r="M103" s="1"/>
      <c r="N103" s="1"/>
      <c r="O103" s="1"/>
      <c r="P103" s="1"/>
      <c r="Q103" s="1"/>
      <c r="R103" s="1"/>
      <c r="S103" s="1"/>
      <c r="T103" s="1"/>
      <c r="U103" s="1"/>
      <c r="V103" s="1"/>
      <c r="W103" s="1"/>
      <c r="X103" s="1"/>
      <c r="Y103" s="1"/>
      <c r="Z103" s="1"/>
    </row>
    <row r="104" spans="1:26" ht="12" customHeight="1" x14ac:dyDescent="0.2">
      <c r="B104" s="222" t="s">
        <v>514</v>
      </c>
      <c r="M104" s="1"/>
      <c r="N104" s="1"/>
      <c r="O104" s="1"/>
      <c r="P104" s="1"/>
      <c r="Q104" s="1"/>
      <c r="R104" s="1"/>
      <c r="S104" s="1"/>
      <c r="T104" s="1"/>
      <c r="U104" s="1"/>
      <c r="V104" s="1"/>
      <c r="W104" s="1"/>
      <c r="X104" s="1"/>
      <c r="Y104" s="1"/>
      <c r="Z104" s="1"/>
    </row>
    <row r="105" spans="1:26" x14ac:dyDescent="0.2">
      <c r="B105" s="223"/>
      <c r="C105" s="1"/>
      <c r="D105" s="1"/>
      <c r="E105" s="3"/>
      <c r="F105" s="1"/>
      <c r="G105" s="10"/>
      <c r="H105" s="10"/>
      <c r="I105" s="1"/>
      <c r="J105" s="1"/>
      <c r="K105" s="1"/>
      <c r="L105" s="3"/>
      <c r="M105" s="1"/>
      <c r="N105" s="1"/>
      <c r="O105" s="1"/>
      <c r="P105" s="1"/>
      <c r="Q105" s="1"/>
      <c r="R105" s="1"/>
      <c r="S105" s="1"/>
      <c r="T105" s="1"/>
      <c r="U105" s="1"/>
      <c r="V105" s="1"/>
      <c r="W105" s="1"/>
      <c r="X105" s="1"/>
      <c r="Y105" s="1"/>
      <c r="Z105" s="1"/>
    </row>
    <row r="106" spans="1:26" ht="15" x14ac:dyDescent="0.2">
      <c r="B106" s="56" t="s">
        <v>21</v>
      </c>
      <c r="C106" s="1"/>
      <c r="D106" s="1"/>
      <c r="E106" s="3"/>
      <c r="F106" s="1"/>
      <c r="G106" s="10"/>
      <c r="H106" s="10"/>
      <c r="I106" s="1"/>
      <c r="J106" s="1"/>
      <c r="K106" s="1"/>
      <c r="L106" s="3"/>
      <c r="M106" s="1"/>
      <c r="N106" s="1"/>
      <c r="O106" s="1"/>
      <c r="P106" s="1"/>
      <c r="Q106" s="1"/>
      <c r="R106" s="1"/>
      <c r="S106" s="1"/>
      <c r="T106" s="1"/>
      <c r="U106" s="1"/>
      <c r="V106" s="1"/>
      <c r="W106" s="1"/>
      <c r="X106" s="1"/>
      <c r="Y106" s="1"/>
      <c r="Z106" s="1"/>
    </row>
  </sheetData>
  <mergeCells count="14">
    <mergeCell ref="K4:T4"/>
    <mergeCell ref="K61:T61"/>
    <mergeCell ref="E88:F88"/>
    <mergeCell ref="B87:H87"/>
    <mergeCell ref="B84:H84"/>
    <mergeCell ref="E65:F65"/>
    <mergeCell ref="E35:F35"/>
    <mergeCell ref="B64:H64"/>
    <mergeCell ref="B61:H61"/>
    <mergeCell ref="B34:H34"/>
    <mergeCell ref="B7:H7"/>
    <mergeCell ref="B4:H4"/>
    <mergeCell ref="E8:F8"/>
    <mergeCell ref="B31:H31"/>
  </mergeCells>
  <hyperlinks>
    <hyperlink ref="B57" location="Contents!A1" tooltip="Contents Page" display="Return to Contents Page"/>
    <hyperlink ref="B106" location="Contents!A1" tooltip="Contents Page" display="Return to Contents Page"/>
  </hyperlinks>
  <pageMargins left="0.70866141732283472" right="0.70866141732283472" top="0.74803149606299213" bottom="0.74803149606299213" header="0.31496062992125984" footer="0.31496062992125984"/>
  <pageSetup scale="49" orientation="landscape" r:id="rId1"/>
  <ignoredErrors>
    <ignoredError sqref="C78:D78 C25:D25 C52:D52 C101:D101 C66:D72 C89:D95 C73:D73 C96:D96 C74:D74 C97:D97 C75:D75 C98:D98 C76:D76 C99:D99 C77:D77 C100:D100"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Z141"/>
  <sheetViews>
    <sheetView showGridLines="0" zoomScaleNormal="100" workbookViewId="0">
      <selection activeCell="L88" sqref="L88"/>
    </sheetView>
  </sheetViews>
  <sheetFormatPr defaultRowHeight="14.25" x14ac:dyDescent="0.2"/>
  <cols>
    <col min="1" max="1" width="8.7109375" style="1" customWidth="1"/>
    <col min="2" max="4" width="12.7109375" style="1" customWidth="1"/>
    <col min="5" max="5" width="12.7109375" style="3" customWidth="1"/>
    <col min="6" max="6" width="7.42578125" style="1" hidden="1" customWidth="1"/>
    <col min="7" max="7" width="14" style="1" customWidth="1"/>
    <col min="8" max="8" width="14.7109375" style="9" customWidth="1"/>
    <col min="9" max="10" width="12.7109375" style="1" customWidth="1"/>
    <col min="11" max="11" width="9.140625" style="1" customWidth="1"/>
    <col min="12" max="12" width="9.140625" style="3" customWidth="1"/>
    <col min="13" max="20" width="9.140625" style="1" customWidth="1"/>
    <col min="21" max="16384" width="9.140625" style="1"/>
  </cols>
  <sheetData>
    <row r="1" spans="1:26" s="10" customFormat="1" x14ac:dyDescent="0.2">
      <c r="B1" s="163" t="s">
        <v>494</v>
      </c>
      <c r="C1" s="13"/>
      <c r="D1" s="13"/>
      <c r="E1" s="13"/>
      <c r="F1" s="13"/>
      <c r="G1" s="13"/>
      <c r="H1" s="13"/>
      <c r="I1" s="13"/>
      <c r="J1" s="13"/>
      <c r="K1" s="13"/>
      <c r="L1" s="13"/>
      <c r="M1" s="13"/>
    </row>
    <row r="2" spans="1:26" s="10" customFormat="1" x14ac:dyDescent="0.2"/>
    <row r="3" spans="1:26" s="10" customFormat="1" ht="15" customHeight="1" x14ac:dyDescent="0.2">
      <c r="B3" s="39" t="s">
        <v>257</v>
      </c>
      <c r="E3" s="202"/>
      <c r="H3" s="9"/>
      <c r="L3" s="202"/>
    </row>
    <row r="4" spans="1:26" ht="30" customHeight="1" x14ac:dyDescent="0.25">
      <c r="B4" s="705" t="s">
        <v>609</v>
      </c>
      <c r="C4" s="705"/>
      <c r="D4" s="705"/>
      <c r="E4" s="705"/>
      <c r="F4" s="705"/>
      <c r="G4" s="705"/>
      <c r="H4" s="705"/>
      <c r="I4" s="107"/>
      <c r="K4" s="701" t="s">
        <v>743</v>
      </c>
      <c r="L4" s="701"/>
      <c r="M4" s="701"/>
      <c r="N4" s="701"/>
      <c r="O4" s="701"/>
      <c r="P4" s="701"/>
      <c r="Q4" s="701"/>
      <c r="R4" s="701"/>
      <c r="S4" s="701"/>
      <c r="T4" s="701"/>
      <c r="U4" s="107"/>
      <c r="V4" s="107"/>
      <c r="W4" s="107"/>
      <c r="X4" s="107"/>
      <c r="Y4" s="107"/>
      <c r="Z4" s="107"/>
    </row>
    <row r="5" spans="1:26" ht="15" customHeight="1" x14ac:dyDescent="0.25">
      <c r="B5" s="13" t="s">
        <v>675</v>
      </c>
      <c r="C5" s="107"/>
      <c r="D5" s="107"/>
      <c r="E5" s="204"/>
      <c r="F5" s="107"/>
      <c r="G5" s="107"/>
      <c r="I5" s="107"/>
      <c r="J5" s="107"/>
      <c r="K5" s="107"/>
      <c r="L5" s="204"/>
    </row>
    <row r="6" spans="1:26" ht="15" customHeight="1" thickBot="1" x14ac:dyDescent="0.25"/>
    <row r="7" spans="1:26" ht="20.25" customHeight="1" x14ac:dyDescent="0.2">
      <c r="B7" s="704" t="s">
        <v>34</v>
      </c>
      <c r="C7" s="704"/>
      <c r="D7" s="704"/>
      <c r="E7" s="704"/>
      <c r="F7" s="704"/>
      <c r="G7" s="704"/>
      <c r="H7" s="704"/>
      <c r="L7" s="1"/>
    </row>
    <row r="8" spans="1:26" ht="45" customHeight="1" x14ac:dyDescent="0.2">
      <c r="B8" s="242" t="s">
        <v>0</v>
      </c>
      <c r="C8" s="242" t="s">
        <v>64</v>
      </c>
      <c r="D8" s="242" t="s">
        <v>198</v>
      </c>
      <c r="E8" s="703" t="s">
        <v>65</v>
      </c>
      <c r="F8" s="703"/>
      <c r="G8" s="242" t="s">
        <v>26</v>
      </c>
      <c r="H8" s="242" t="s">
        <v>240</v>
      </c>
      <c r="L8" s="1"/>
    </row>
    <row r="9" spans="1:26" ht="15" customHeight="1" x14ac:dyDescent="0.25">
      <c r="A9" s="249"/>
      <c r="B9" s="94">
        <v>2004</v>
      </c>
      <c r="C9" s="94">
        <v>17</v>
      </c>
      <c r="D9" s="150">
        <v>41122</v>
      </c>
      <c r="E9" s="207">
        <f t="shared" ref="E9:E16" si="0">C9/D9*100000</f>
        <v>41.340401731433296</v>
      </c>
      <c r="F9" s="112">
        <f>$E$25</f>
        <v>33.255906760670022</v>
      </c>
      <c r="G9" s="96"/>
      <c r="H9" s="96"/>
      <c r="I9" s="355"/>
      <c r="J9"/>
      <c r="L9" s="1"/>
    </row>
    <row r="10" spans="1:26" ht="15" customHeight="1" x14ac:dyDescent="0.25">
      <c r="A10" s="249"/>
      <c r="B10" s="77">
        <v>2005</v>
      </c>
      <c r="C10" s="77">
        <v>13</v>
      </c>
      <c r="D10" s="151">
        <v>39687</v>
      </c>
      <c r="E10" s="182">
        <f t="shared" si="0"/>
        <v>32.756318189835461</v>
      </c>
      <c r="F10" s="76">
        <f t="shared" ref="F10:F25" si="1">$E$25</f>
        <v>33.255906760670022</v>
      </c>
      <c r="G10" s="80"/>
      <c r="H10" s="80">
        <f t="shared" ref="H10:H21" si="2">(E10-E9)/E9</f>
        <v>-0.20764393141034479</v>
      </c>
      <c r="I10" s="355"/>
      <c r="J10"/>
      <c r="L10" s="1"/>
    </row>
    <row r="11" spans="1:26" ht="15" customHeight="1" x14ac:dyDescent="0.25">
      <c r="A11" s="249"/>
      <c r="B11" s="94">
        <v>2006</v>
      </c>
      <c r="C11" s="94">
        <v>16</v>
      </c>
      <c r="D11" s="150">
        <v>38678</v>
      </c>
      <c r="E11" s="183">
        <f t="shared" si="0"/>
        <v>41.367185480117897</v>
      </c>
      <c r="F11" s="110">
        <f t="shared" si="1"/>
        <v>33.255906760670022</v>
      </c>
      <c r="G11" s="96"/>
      <c r="H11" s="96">
        <f t="shared" si="2"/>
        <v>0.26287653088418383</v>
      </c>
      <c r="I11" s="355"/>
      <c r="J11"/>
      <c r="L11" s="1"/>
    </row>
    <row r="12" spans="1:26" ht="15" customHeight="1" x14ac:dyDescent="0.25">
      <c r="A12" s="249"/>
      <c r="B12" s="77">
        <v>2007</v>
      </c>
      <c r="C12" s="77">
        <v>11</v>
      </c>
      <c r="D12" s="151">
        <v>38102</v>
      </c>
      <c r="E12" s="182">
        <f t="shared" si="0"/>
        <v>28.869875597081517</v>
      </c>
      <c r="F12" s="76">
        <f t="shared" si="1"/>
        <v>33.255906760670022</v>
      </c>
      <c r="G12" s="80"/>
      <c r="H12" s="80">
        <f t="shared" si="2"/>
        <v>-0.30210684478505068</v>
      </c>
      <c r="I12" s="355"/>
      <c r="J12"/>
      <c r="L12" s="1"/>
    </row>
    <row r="13" spans="1:26" ht="15" customHeight="1" x14ac:dyDescent="0.25">
      <c r="A13" s="249"/>
      <c r="B13" s="94">
        <v>2008</v>
      </c>
      <c r="C13" s="94">
        <v>8</v>
      </c>
      <c r="D13" s="150">
        <v>37865</v>
      </c>
      <c r="E13" s="183">
        <f t="shared" si="0"/>
        <v>21.127690479334479</v>
      </c>
      <c r="F13" s="110">
        <f t="shared" si="1"/>
        <v>33.255906760670022</v>
      </c>
      <c r="G13" s="96"/>
      <c r="H13" s="96">
        <f t="shared" si="2"/>
        <v>-0.26817521577854331</v>
      </c>
      <c r="I13" s="355"/>
      <c r="J13"/>
      <c r="L13" s="1"/>
    </row>
    <row r="14" spans="1:26" ht="15" customHeight="1" x14ac:dyDescent="0.25">
      <c r="A14" s="249"/>
      <c r="B14" s="77">
        <v>2009</v>
      </c>
      <c r="C14" s="77">
        <v>14</v>
      </c>
      <c r="D14" s="151">
        <v>37452</v>
      </c>
      <c r="E14" s="182">
        <f t="shared" si="0"/>
        <v>37.381181245327355</v>
      </c>
      <c r="F14" s="76">
        <f t="shared" si="1"/>
        <v>33.255906760670022</v>
      </c>
      <c r="G14" s="80">
        <f t="shared" ref="G14:G23" si="3">(E14-$E$25)/$E$25</f>
        <v>0.12404636909603298</v>
      </c>
      <c r="H14" s="80">
        <f t="shared" si="2"/>
        <v>0.76929803481790027</v>
      </c>
      <c r="I14" s="355"/>
      <c r="J14"/>
      <c r="L14" s="1"/>
    </row>
    <row r="15" spans="1:26" ht="15" customHeight="1" x14ac:dyDescent="0.25">
      <c r="A15" s="249"/>
      <c r="B15" s="94">
        <v>2010</v>
      </c>
      <c r="C15" s="94">
        <v>17</v>
      </c>
      <c r="D15" s="150">
        <v>37200</v>
      </c>
      <c r="E15" s="183">
        <f t="shared" si="0"/>
        <v>45.698924731182792</v>
      </c>
      <c r="F15" s="110">
        <f t="shared" si="1"/>
        <v>33.255906760670022</v>
      </c>
      <c r="G15" s="96">
        <f t="shared" si="3"/>
        <v>0.37415963606286207</v>
      </c>
      <c r="H15" s="96">
        <f t="shared" si="2"/>
        <v>0.22251152073732702</v>
      </c>
      <c r="I15" s="355"/>
      <c r="J15"/>
      <c r="L15" s="1"/>
    </row>
    <row r="16" spans="1:26" ht="15" customHeight="1" x14ac:dyDescent="0.25">
      <c r="A16" s="249"/>
      <c r="B16" s="77">
        <v>2011</v>
      </c>
      <c r="C16" s="77">
        <v>8</v>
      </c>
      <c r="D16" s="151">
        <v>37106</v>
      </c>
      <c r="E16" s="182">
        <f t="shared" si="0"/>
        <v>21.559855548967821</v>
      </c>
      <c r="F16" s="76">
        <f t="shared" si="1"/>
        <v>33.255906760670022</v>
      </c>
      <c r="G16" s="80">
        <f t="shared" si="3"/>
        <v>-0.35169846054339116</v>
      </c>
      <c r="H16" s="80">
        <f t="shared" si="2"/>
        <v>-0.52821963151670415</v>
      </c>
      <c r="I16" s="355"/>
      <c r="J16"/>
      <c r="L16" s="1"/>
    </row>
    <row r="17" spans="1:26" ht="15" customHeight="1" x14ac:dyDescent="0.25">
      <c r="A17" s="249"/>
      <c r="B17" s="94">
        <v>2012</v>
      </c>
      <c r="C17" s="94">
        <v>14</v>
      </c>
      <c r="D17" s="150">
        <v>37155</v>
      </c>
      <c r="E17" s="183">
        <f>C17/D17*100000</f>
        <v>37.67998923428879</v>
      </c>
      <c r="F17" s="110">
        <f t="shared" si="1"/>
        <v>33.255906760670022</v>
      </c>
      <c r="G17" s="96">
        <f t="shared" si="3"/>
        <v>0.13303147935364351</v>
      </c>
      <c r="H17" s="96">
        <f t="shared" si="2"/>
        <v>0.74769210065939984</v>
      </c>
      <c r="I17" s="355"/>
      <c r="J17" s="176"/>
      <c r="L17" s="1"/>
    </row>
    <row r="18" spans="1:26" ht="15" customHeight="1" x14ac:dyDescent="0.25">
      <c r="A18" s="249"/>
      <c r="B18" s="77">
        <v>2013</v>
      </c>
      <c r="C18" s="77">
        <v>14</v>
      </c>
      <c r="D18" s="151">
        <v>37434</v>
      </c>
      <c r="E18" s="182">
        <f t="shared" ref="E18" si="4">C18/D18*100000</f>
        <v>37.399155847625153</v>
      </c>
      <c r="F18" s="76">
        <f t="shared" si="1"/>
        <v>33.255906760670022</v>
      </c>
      <c r="G18" s="80">
        <f t="shared" si="3"/>
        <v>0.12458686262180434</v>
      </c>
      <c r="H18" s="80">
        <f t="shared" si="2"/>
        <v>-7.4531174867767495E-3</v>
      </c>
      <c r="I18" s="355"/>
      <c r="J18" s="176"/>
      <c r="K18" s="78" t="s">
        <v>36</v>
      </c>
      <c r="L18" s="1"/>
    </row>
    <row r="19" spans="1:26" ht="15" customHeight="1" x14ac:dyDescent="0.25">
      <c r="A19" s="249"/>
      <c r="B19" s="94">
        <v>2014</v>
      </c>
      <c r="C19" s="94">
        <v>7</v>
      </c>
      <c r="D19" s="150">
        <v>37990</v>
      </c>
      <c r="E19" s="183">
        <f>C19/D19*100000</f>
        <v>18.425901553040273</v>
      </c>
      <c r="F19" s="110">
        <f t="shared" si="1"/>
        <v>33.255906760670022</v>
      </c>
      <c r="G19" s="96">
        <f t="shared" si="3"/>
        <v>-0.44593597505416394</v>
      </c>
      <c r="H19" s="96">
        <f t="shared" si="2"/>
        <v>-0.50731771518820745</v>
      </c>
      <c r="I19" s="355"/>
      <c r="J19" s="432"/>
      <c r="L19" s="1"/>
    </row>
    <row r="20" spans="1:26" ht="15" customHeight="1" x14ac:dyDescent="0.25">
      <c r="A20" s="249"/>
      <c r="B20" s="77">
        <v>2015</v>
      </c>
      <c r="C20" s="77">
        <v>8</v>
      </c>
      <c r="D20" s="151">
        <v>38190</v>
      </c>
      <c r="E20" s="182">
        <f t="shared" ref="E20" si="5">C20/D20*100000</f>
        <v>20.94789211835559</v>
      </c>
      <c r="F20" s="76">
        <f t="shared" si="1"/>
        <v>33.255906760670022</v>
      </c>
      <c r="G20" s="80">
        <f t="shared" si="3"/>
        <v>-0.37010010675368088</v>
      </c>
      <c r="H20" s="80">
        <f t="shared" si="2"/>
        <v>0.136872030823327</v>
      </c>
      <c r="I20" s="355"/>
      <c r="J20" s="432"/>
      <c r="L20" s="1"/>
    </row>
    <row r="21" spans="1:26" ht="15" customHeight="1" x14ac:dyDescent="0.25">
      <c r="A21" s="249"/>
      <c r="B21" s="94">
        <v>2016</v>
      </c>
      <c r="C21" s="94">
        <v>15</v>
      </c>
      <c r="D21" s="150">
        <v>38608</v>
      </c>
      <c r="E21" s="183">
        <f>C21/D21*100000</f>
        <v>38.852051388313306</v>
      </c>
      <c r="F21" s="110">
        <f t="shared" si="1"/>
        <v>33.255906760670022</v>
      </c>
      <c r="G21" s="96">
        <f t="shared" si="3"/>
        <v>0.16827520800790624</v>
      </c>
      <c r="H21" s="96">
        <f t="shared" si="2"/>
        <v>0.85469980314960647</v>
      </c>
      <c r="I21" s="355"/>
      <c r="J21" s="176"/>
      <c r="L21" s="1"/>
    </row>
    <row r="22" spans="1:26" ht="15" customHeight="1" x14ac:dyDescent="0.25">
      <c r="A22" s="249"/>
      <c r="B22" s="478">
        <v>2017</v>
      </c>
      <c r="C22" s="478">
        <v>7</v>
      </c>
      <c r="D22" s="151">
        <v>39092</v>
      </c>
      <c r="E22" s="482">
        <f>C22/D22*100000</f>
        <v>17.906477028548043</v>
      </c>
      <c r="F22" s="76">
        <f t="shared" si="1"/>
        <v>33.255906760670022</v>
      </c>
      <c r="G22" s="80">
        <f t="shared" si="3"/>
        <v>-0.46155499059418004</v>
      </c>
      <c r="H22" s="80">
        <f>(E22-E21)/E21</f>
        <v>-0.53911115658787812</v>
      </c>
      <c r="I22" s="355"/>
      <c r="J22" s="486"/>
      <c r="L22" s="1"/>
    </row>
    <row r="23" spans="1:26" ht="15" customHeight="1" x14ac:dyDescent="0.25">
      <c r="A23" s="249"/>
      <c r="B23" s="480">
        <v>2018</v>
      </c>
      <c r="C23" s="480">
        <v>7</v>
      </c>
      <c r="D23" s="150">
        <v>39523</v>
      </c>
      <c r="E23" s="483">
        <f>C23/D23*100000</f>
        <v>17.711206133137665</v>
      </c>
      <c r="F23" s="110">
        <f t="shared" si="1"/>
        <v>33.255906760670022</v>
      </c>
      <c r="G23" s="96">
        <f t="shared" si="3"/>
        <v>-0.46742675637749387</v>
      </c>
      <c r="H23" s="96">
        <f>(E23-E22)/E22</f>
        <v>-1.0905042633403547E-2</v>
      </c>
      <c r="I23" s="355"/>
      <c r="J23" s="486"/>
      <c r="L23" s="1"/>
    </row>
    <row r="24" spans="1:26" ht="15" customHeight="1" x14ac:dyDescent="0.25">
      <c r="A24" s="249"/>
      <c r="B24" s="478">
        <v>2019</v>
      </c>
      <c r="C24" s="478">
        <v>10</v>
      </c>
      <c r="D24" s="151">
        <v>39931</v>
      </c>
      <c r="E24" s="482">
        <f>C24/D24*100000</f>
        <v>25.043199519170571</v>
      </c>
      <c r="F24" s="76">
        <f t="shared" si="1"/>
        <v>33.255906760670022</v>
      </c>
      <c r="G24" s="98">
        <f>(E24-$E$25)/$E$25</f>
        <v>-0.24695484325846678</v>
      </c>
      <c r="H24" s="98">
        <f>(E24-E23)/E23</f>
        <v>0.41397482085168369</v>
      </c>
      <c r="I24" s="355"/>
      <c r="J24" s="486"/>
      <c r="L24" s="1"/>
    </row>
    <row r="25" spans="1:26" ht="30" customHeight="1" thickBot="1" x14ac:dyDescent="0.25">
      <c r="B25" s="244" t="s">
        <v>22</v>
      </c>
      <c r="C25" s="152">
        <f>AVERAGE(C9:C13)</f>
        <v>13</v>
      </c>
      <c r="D25" s="152">
        <f>AVERAGE(D9:D13)</f>
        <v>39090.800000000003</v>
      </c>
      <c r="E25" s="181">
        <f t="shared" ref="E25" si="6">C25/D25*100000</f>
        <v>33.255906760670022</v>
      </c>
      <c r="F25" s="47">
        <f t="shared" si="1"/>
        <v>33.255906760670022</v>
      </c>
      <c r="G25" s="47"/>
      <c r="H25" s="81"/>
      <c r="J25" s="78"/>
      <c r="L25" s="1"/>
    </row>
    <row r="26" spans="1:26" ht="12" customHeight="1" x14ac:dyDescent="0.2">
      <c r="B26" s="222" t="s">
        <v>569</v>
      </c>
      <c r="C26" s="2"/>
      <c r="D26" s="2"/>
      <c r="E26" s="40"/>
      <c r="F26" s="2"/>
      <c r="G26" s="2"/>
      <c r="I26" s="2"/>
      <c r="J26" s="2"/>
      <c r="K26" s="2"/>
      <c r="L26" s="40"/>
    </row>
    <row r="27" spans="1:26" ht="12" customHeight="1" x14ac:dyDescent="0.2">
      <c r="B27" s="222" t="s">
        <v>233</v>
      </c>
      <c r="C27" s="2"/>
      <c r="D27" s="2"/>
      <c r="E27" s="40"/>
      <c r="F27" s="2"/>
      <c r="G27" s="2"/>
      <c r="I27" s="2"/>
      <c r="J27" s="2"/>
      <c r="K27" s="2"/>
      <c r="L27" s="40"/>
    </row>
    <row r="28" spans="1:26" ht="12" customHeight="1" x14ac:dyDescent="0.2">
      <c r="B28" s="222" t="s">
        <v>514</v>
      </c>
      <c r="C28" s="2"/>
      <c r="D28" s="2"/>
      <c r="E28" s="40"/>
      <c r="F28" s="2"/>
      <c r="G28" s="2"/>
      <c r="I28" s="2"/>
      <c r="J28" s="2"/>
      <c r="K28" s="2"/>
      <c r="L28" s="40"/>
    </row>
    <row r="29" spans="1:26" ht="12" customHeight="1" x14ac:dyDescent="0.2">
      <c r="B29" s="50"/>
    </row>
    <row r="30" spans="1:26" s="10" customFormat="1" ht="15" customHeight="1" x14ac:dyDescent="0.2">
      <c r="B30" s="39" t="s">
        <v>256</v>
      </c>
      <c r="E30" s="240"/>
      <c r="L30" s="240"/>
    </row>
    <row r="31" spans="1:26" ht="30" customHeight="1" x14ac:dyDescent="0.25">
      <c r="B31" s="705" t="s">
        <v>610</v>
      </c>
      <c r="C31" s="705"/>
      <c r="D31" s="705"/>
      <c r="E31" s="705"/>
      <c r="F31" s="705"/>
      <c r="G31" s="705"/>
      <c r="H31" s="705"/>
      <c r="I31" s="107"/>
      <c r="J31" s="107"/>
      <c r="K31" s="107"/>
      <c r="L31" s="107"/>
      <c r="N31" s="287"/>
      <c r="O31" s="701"/>
      <c r="P31" s="701"/>
      <c r="Q31" s="701"/>
      <c r="R31" s="701"/>
      <c r="S31" s="701"/>
      <c r="T31" s="701"/>
      <c r="U31" s="701"/>
      <c r="V31" s="701"/>
      <c r="W31" s="701"/>
      <c r="X31" s="701"/>
      <c r="Y31" s="701"/>
      <c r="Z31" s="701"/>
    </row>
    <row r="32" spans="1:26" ht="15" customHeight="1" x14ac:dyDescent="0.25">
      <c r="B32" s="13" t="s">
        <v>675</v>
      </c>
      <c r="C32" s="107"/>
      <c r="D32" s="107"/>
      <c r="E32" s="241"/>
      <c r="F32" s="107"/>
      <c r="G32" s="107"/>
      <c r="I32" s="107"/>
      <c r="J32" s="107"/>
      <c r="K32" s="107"/>
      <c r="L32" s="241"/>
    </row>
    <row r="33" spans="1:12" ht="15" customHeight="1" thickBot="1" x14ac:dyDescent="0.25">
      <c r="H33" s="1"/>
    </row>
    <row r="34" spans="1:12" ht="20.25" customHeight="1" x14ac:dyDescent="0.2">
      <c r="B34" s="704" t="s">
        <v>35</v>
      </c>
      <c r="C34" s="704"/>
      <c r="D34" s="704"/>
      <c r="E34" s="704"/>
      <c r="F34" s="704"/>
      <c r="G34" s="704"/>
      <c r="H34" s="704"/>
      <c r="L34" s="1"/>
    </row>
    <row r="35" spans="1:12" ht="45" customHeight="1" x14ac:dyDescent="0.2">
      <c r="B35" s="242" t="s">
        <v>0</v>
      </c>
      <c r="C35" s="242" t="s">
        <v>64</v>
      </c>
      <c r="D35" s="242" t="s">
        <v>198</v>
      </c>
      <c r="E35" s="703" t="s">
        <v>65</v>
      </c>
      <c r="F35" s="703"/>
      <c r="G35" s="242" t="s">
        <v>26</v>
      </c>
      <c r="H35" s="242" t="s">
        <v>240</v>
      </c>
      <c r="L35" s="1"/>
    </row>
    <row r="36" spans="1:12" ht="15" customHeight="1" x14ac:dyDescent="0.25">
      <c r="B36" s="94">
        <v>2004</v>
      </c>
      <c r="C36" s="94">
        <v>4</v>
      </c>
      <c r="D36" s="150">
        <v>34125</v>
      </c>
      <c r="E36" s="207">
        <f t="shared" ref="E36:E43" si="7">C36/D36*100000</f>
        <v>11.721611721611723</v>
      </c>
      <c r="F36" s="112">
        <f t="shared" ref="F36:F49" si="8">$E$52</f>
        <v>6.5957523354959404</v>
      </c>
      <c r="G36" s="166"/>
      <c r="H36" s="166"/>
      <c r="J36" s="176"/>
      <c r="L36" s="1"/>
    </row>
    <row r="37" spans="1:12" ht="15" customHeight="1" x14ac:dyDescent="0.25">
      <c r="B37" s="77">
        <v>2005</v>
      </c>
      <c r="C37" s="77">
        <v>2</v>
      </c>
      <c r="D37" s="151">
        <v>33739</v>
      </c>
      <c r="E37" s="182">
        <f t="shared" si="7"/>
        <v>5.9278579685230746</v>
      </c>
      <c r="F37" s="76">
        <f t="shared" si="8"/>
        <v>6.5957523354959404</v>
      </c>
      <c r="G37" s="167"/>
      <c r="H37" s="167" t="s">
        <v>33</v>
      </c>
      <c r="J37" s="176"/>
      <c r="L37" s="1"/>
    </row>
    <row r="38" spans="1:12" ht="15" customHeight="1" x14ac:dyDescent="0.25">
      <c r="B38" s="94">
        <v>2006</v>
      </c>
      <c r="C38" s="94">
        <v>2</v>
      </c>
      <c r="D38" s="150">
        <v>33351</v>
      </c>
      <c r="E38" s="183">
        <f t="shared" si="7"/>
        <v>5.9968216845072106</v>
      </c>
      <c r="F38" s="110">
        <f t="shared" si="8"/>
        <v>6.5957523354959404</v>
      </c>
      <c r="G38" s="166"/>
      <c r="H38" s="166" t="s">
        <v>33</v>
      </c>
      <c r="J38" s="176"/>
      <c r="L38" s="1"/>
    </row>
    <row r="39" spans="1:12" ht="15" customHeight="1" x14ac:dyDescent="0.25">
      <c r="A39" s="78"/>
      <c r="B39" s="77">
        <v>2007</v>
      </c>
      <c r="C39" s="77">
        <v>3</v>
      </c>
      <c r="D39" s="151">
        <v>32840</v>
      </c>
      <c r="E39" s="182">
        <f t="shared" si="7"/>
        <v>9.1352009744214371</v>
      </c>
      <c r="F39" s="76">
        <f t="shared" si="8"/>
        <v>6.5957523354959404</v>
      </c>
      <c r="G39" s="167"/>
      <c r="H39" s="167" t="s">
        <v>33</v>
      </c>
      <c r="J39" s="176"/>
      <c r="L39" s="1"/>
    </row>
    <row r="40" spans="1:12" ht="15" customHeight="1" x14ac:dyDescent="0.25">
      <c r="A40" s="78"/>
      <c r="B40" s="94">
        <v>2008</v>
      </c>
      <c r="C40" s="94">
        <v>0</v>
      </c>
      <c r="D40" s="150">
        <v>32719</v>
      </c>
      <c r="E40" s="183">
        <f t="shared" si="7"/>
        <v>0</v>
      </c>
      <c r="F40" s="110">
        <f t="shared" si="8"/>
        <v>6.5957523354959404</v>
      </c>
      <c r="G40" s="166"/>
      <c r="H40" s="166" t="s">
        <v>33</v>
      </c>
      <c r="J40" s="176"/>
      <c r="L40" s="1"/>
    </row>
    <row r="41" spans="1:12" ht="15" customHeight="1" x14ac:dyDescent="0.25">
      <c r="A41" s="78"/>
      <c r="B41" s="77">
        <v>2009</v>
      </c>
      <c r="C41" s="77">
        <v>1</v>
      </c>
      <c r="D41" s="151">
        <v>32590</v>
      </c>
      <c r="E41" s="182">
        <f t="shared" si="7"/>
        <v>3.0684258975145751</v>
      </c>
      <c r="F41" s="76">
        <f t="shared" si="8"/>
        <v>6.5957523354959404</v>
      </c>
      <c r="G41" s="167" t="s">
        <v>33</v>
      </c>
      <c r="H41" s="167" t="s">
        <v>33</v>
      </c>
      <c r="J41" s="176"/>
      <c r="L41" s="1"/>
    </row>
    <row r="42" spans="1:12" ht="15" customHeight="1" x14ac:dyDescent="0.25">
      <c r="A42" s="78"/>
      <c r="B42" s="94">
        <v>2010</v>
      </c>
      <c r="C42" s="94">
        <v>3</v>
      </c>
      <c r="D42" s="150">
        <v>32403</v>
      </c>
      <c r="E42" s="183">
        <f t="shared" si="7"/>
        <v>9.2584019998148328</v>
      </c>
      <c r="F42" s="110">
        <f t="shared" si="8"/>
        <v>6.5957523354959404</v>
      </c>
      <c r="G42" s="166" t="s">
        <v>33</v>
      </c>
      <c r="H42" s="166" t="s">
        <v>33</v>
      </c>
      <c r="J42" s="176"/>
      <c r="L42" s="1"/>
    </row>
    <row r="43" spans="1:12" ht="15" customHeight="1" x14ac:dyDescent="0.25">
      <c r="A43" s="78"/>
      <c r="B43" s="77">
        <v>2011</v>
      </c>
      <c r="C43" s="77">
        <v>4</v>
      </c>
      <c r="D43" s="151">
        <v>32252</v>
      </c>
      <c r="E43" s="182">
        <f t="shared" si="7"/>
        <v>12.402331638348009</v>
      </c>
      <c r="F43" s="76">
        <f t="shared" si="8"/>
        <v>6.5957523354959404</v>
      </c>
      <c r="G43" s="167" t="s">
        <v>33</v>
      </c>
      <c r="H43" s="167" t="s">
        <v>33</v>
      </c>
      <c r="J43" s="176"/>
      <c r="L43" s="1"/>
    </row>
    <row r="44" spans="1:12" ht="15" customHeight="1" x14ac:dyDescent="0.25">
      <c r="A44" s="78"/>
      <c r="B44" s="94">
        <v>2012</v>
      </c>
      <c r="C44" s="94">
        <v>2</v>
      </c>
      <c r="D44" s="150">
        <v>32050</v>
      </c>
      <c r="E44" s="183">
        <f>C44/D44*100000</f>
        <v>6.2402496099843985</v>
      </c>
      <c r="F44" s="110">
        <f t="shared" si="8"/>
        <v>6.5957523354959404</v>
      </c>
      <c r="G44" s="166" t="s">
        <v>33</v>
      </c>
      <c r="H44" s="166" t="s">
        <v>33</v>
      </c>
      <c r="J44" s="176"/>
      <c r="L44" s="1"/>
    </row>
    <row r="45" spans="1:12" ht="15" customHeight="1" x14ac:dyDescent="0.25">
      <c r="A45" s="78"/>
      <c r="B45" s="77">
        <v>2013</v>
      </c>
      <c r="C45" s="77">
        <v>3</v>
      </c>
      <c r="D45" s="151">
        <v>31784</v>
      </c>
      <c r="E45" s="182">
        <f t="shared" ref="E45" si="9">C45/D45*100000</f>
        <v>9.4387113012836661</v>
      </c>
      <c r="F45" s="76">
        <f t="shared" si="8"/>
        <v>6.5957523354959404</v>
      </c>
      <c r="G45" s="164" t="s">
        <v>33</v>
      </c>
      <c r="H45" s="167" t="s">
        <v>33</v>
      </c>
      <c r="J45" s="176"/>
      <c r="K45" s="78" t="s">
        <v>36</v>
      </c>
      <c r="L45" s="1"/>
    </row>
    <row r="46" spans="1:12" ht="15" customHeight="1" x14ac:dyDescent="0.25">
      <c r="A46" s="78"/>
      <c r="B46" s="94">
        <v>2014</v>
      </c>
      <c r="C46" s="94">
        <v>0</v>
      </c>
      <c r="D46" s="150">
        <v>31497</v>
      </c>
      <c r="E46" s="183">
        <f>C46/D46*100000</f>
        <v>0</v>
      </c>
      <c r="F46" s="110">
        <f t="shared" si="8"/>
        <v>6.5957523354959404</v>
      </c>
      <c r="G46" s="166" t="s">
        <v>33</v>
      </c>
      <c r="H46" s="166" t="s">
        <v>33</v>
      </c>
      <c r="J46" s="432"/>
      <c r="L46" s="1"/>
    </row>
    <row r="47" spans="1:12" ht="15" customHeight="1" x14ac:dyDescent="0.25">
      <c r="A47" s="78"/>
      <c r="B47" s="77">
        <v>2015</v>
      </c>
      <c r="C47" s="77">
        <v>1</v>
      </c>
      <c r="D47" s="151">
        <v>31574</v>
      </c>
      <c r="E47" s="182">
        <f t="shared" ref="E47" si="10">C47/D47*100000</f>
        <v>3.1671628555140305</v>
      </c>
      <c r="F47" s="76">
        <f t="shared" si="8"/>
        <v>6.5957523354959404</v>
      </c>
      <c r="G47" s="167" t="s">
        <v>33</v>
      </c>
      <c r="H47" s="167" t="s">
        <v>33</v>
      </c>
      <c r="J47" s="432"/>
      <c r="L47" s="1"/>
    </row>
    <row r="48" spans="1:12" ht="15" customHeight="1" x14ac:dyDescent="0.25">
      <c r="A48" s="78"/>
      <c r="B48" s="94">
        <v>2016</v>
      </c>
      <c r="C48" s="94">
        <v>3</v>
      </c>
      <c r="D48" s="150">
        <v>31625</v>
      </c>
      <c r="E48" s="183">
        <f>C48/D48*100000</f>
        <v>9.4861660079051386</v>
      </c>
      <c r="F48" s="110">
        <f t="shared" si="8"/>
        <v>6.5957523354959404</v>
      </c>
      <c r="G48" s="166" t="s">
        <v>33</v>
      </c>
      <c r="H48" s="166" t="s">
        <v>33</v>
      </c>
      <c r="J48" s="176"/>
      <c r="L48" s="1"/>
    </row>
    <row r="49" spans="1:26" ht="15" customHeight="1" x14ac:dyDescent="0.25">
      <c r="A49" s="78"/>
      <c r="B49" s="478">
        <v>2017</v>
      </c>
      <c r="C49" s="478">
        <v>2</v>
      </c>
      <c r="D49" s="151">
        <v>31808</v>
      </c>
      <c r="E49" s="482">
        <f>C49/D49*100000</f>
        <v>6.2877263581488938</v>
      </c>
      <c r="F49" s="76">
        <f t="shared" si="8"/>
        <v>6.5957523354959404</v>
      </c>
      <c r="G49" s="167" t="s">
        <v>33</v>
      </c>
      <c r="H49" s="167" t="s">
        <v>33</v>
      </c>
      <c r="J49" s="486"/>
      <c r="L49" s="1"/>
    </row>
    <row r="50" spans="1:26" ht="15" customHeight="1" x14ac:dyDescent="0.25">
      <c r="A50" s="78"/>
      <c r="B50" s="480">
        <v>2018</v>
      </c>
      <c r="C50" s="480">
        <v>1</v>
      </c>
      <c r="D50" s="150">
        <v>32224</v>
      </c>
      <c r="E50" s="483">
        <f>C50/D50*100000</f>
        <v>3.1032770605759681</v>
      </c>
      <c r="F50" s="110">
        <f>F49</f>
        <v>6.5957523354959404</v>
      </c>
      <c r="G50" s="166" t="s">
        <v>33</v>
      </c>
      <c r="H50" s="166" t="s">
        <v>33</v>
      </c>
      <c r="J50" s="486"/>
      <c r="L50" s="1"/>
    </row>
    <row r="51" spans="1:26" ht="15" customHeight="1" x14ac:dyDescent="0.25">
      <c r="A51" s="78"/>
      <c r="B51" s="478">
        <v>2019</v>
      </c>
      <c r="C51" s="478">
        <v>2</v>
      </c>
      <c r="D51" s="151">
        <v>32391</v>
      </c>
      <c r="E51" s="482">
        <f>C51/D51*100000</f>
        <v>6.1745546602451302</v>
      </c>
      <c r="F51" s="76">
        <f>F50</f>
        <v>6.5957523354959404</v>
      </c>
      <c r="G51" s="164" t="s">
        <v>33</v>
      </c>
      <c r="H51" s="164" t="s">
        <v>33</v>
      </c>
      <c r="J51" s="486"/>
      <c r="L51" s="1"/>
    </row>
    <row r="52" spans="1:26" ht="30" customHeight="1" thickBot="1" x14ac:dyDescent="0.25">
      <c r="B52" s="244" t="s">
        <v>22</v>
      </c>
      <c r="C52" s="152">
        <f>AVERAGE(C36:C40)</f>
        <v>2.2000000000000002</v>
      </c>
      <c r="D52" s="152">
        <f>AVERAGE(D36:D40)</f>
        <v>33354.800000000003</v>
      </c>
      <c r="E52" s="181">
        <f t="shared" ref="E52" si="11">C52/D52*100000</f>
        <v>6.5957523354959404</v>
      </c>
      <c r="F52" s="47">
        <f>$E$52</f>
        <v>6.5957523354959404</v>
      </c>
      <c r="G52" s="47"/>
      <c r="H52" s="47"/>
      <c r="J52" s="78"/>
      <c r="L52" s="1"/>
    </row>
    <row r="53" spans="1:26" ht="12" customHeight="1" x14ac:dyDescent="0.2">
      <c r="B53" s="222" t="s">
        <v>569</v>
      </c>
      <c r="C53" s="2"/>
      <c r="D53" s="2"/>
      <c r="E53" s="40"/>
      <c r="F53" s="2"/>
      <c r="G53" s="2"/>
      <c r="I53" s="2"/>
      <c r="J53" s="2"/>
      <c r="K53" s="2"/>
      <c r="L53" s="40"/>
    </row>
    <row r="54" spans="1:26" ht="12" customHeight="1" x14ac:dyDescent="0.2">
      <c r="B54" s="222" t="s">
        <v>233</v>
      </c>
      <c r="C54" s="2"/>
      <c r="D54" s="2"/>
      <c r="E54" s="40"/>
      <c r="F54" s="2"/>
      <c r="G54" s="2"/>
      <c r="I54" s="2"/>
      <c r="J54" s="2"/>
      <c r="K54" s="2"/>
      <c r="L54" s="40"/>
    </row>
    <row r="55" spans="1:26" ht="12" customHeight="1" x14ac:dyDescent="0.2">
      <c r="B55" s="222" t="s">
        <v>514</v>
      </c>
      <c r="C55" s="2"/>
      <c r="D55" s="2"/>
      <c r="E55" s="40"/>
      <c r="F55" s="2"/>
      <c r="G55" s="2"/>
      <c r="I55" s="2"/>
      <c r="J55" s="2"/>
      <c r="K55" s="2"/>
      <c r="L55" s="40"/>
    </row>
    <row r="56" spans="1:26" ht="15" customHeight="1" x14ac:dyDescent="0.2">
      <c r="B56" s="50"/>
    </row>
    <row r="57" spans="1:26" ht="15" customHeight="1" x14ac:dyDescent="0.2">
      <c r="B57" s="56" t="s">
        <v>21</v>
      </c>
    </row>
    <row r="58" spans="1:26" ht="15" customHeight="1" x14ac:dyDescent="0.2">
      <c r="B58" s="56"/>
    </row>
    <row r="59" spans="1:26" ht="15" customHeight="1" x14ac:dyDescent="0.2">
      <c r="B59" s="50"/>
      <c r="H59" s="1"/>
    </row>
    <row r="60" spans="1:26" ht="15" customHeight="1" x14ac:dyDescent="0.25">
      <c r="B60" s="39" t="s">
        <v>258</v>
      </c>
      <c r="C60" s="10"/>
      <c r="D60" s="10"/>
      <c r="E60" s="202"/>
      <c r="F60" s="10"/>
      <c r="G60" s="10"/>
      <c r="H60" s="107"/>
      <c r="I60" s="10"/>
      <c r="J60" s="10"/>
      <c r="K60" s="10"/>
      <c r="L60" s="202"/>
      <c r="M60" s="10"/>
      <c r="N60" s="10"/>
    </row>
    <row r="61" spans="1:26" ht="45" customHeight="1" x14ac:dyDescent="0.25">
      <c r="B61" s="705" t="s">
        <v>611</v>
      </c>
      <c r="C61" s="705"/>
      <c r="D61" s="705"/>
      <c r="E61" s="705"/>
      <c r="F61" s="705"/>
      <c r="G61" s="705"/>
      <c r="H61" s="705"/>
      <c r="I61" s="107"/>
      <c r="K61" s="701" t="s">
        <v>744</v>
      </c>
      <c r="L61" s="701"/>
      <c r="M61" s="701"/>
      <c r="N61" s="701"/>
      <c r="O61" s="701"/>
      <c r="P61" s="701"/>
      <c r="Q61" s="701"/>
      <c r="R61" s="701"/>
      <c r="S61" s="701"/>
      <c r="T61" s="701"/>
      <c r="U61" s="107"/>
      <c r="V61" s="107"/>
      <c r="W61" s="107"/>
      <c r="X61" s="107"/>
      <c r="Y61" s="107"/>
      <c r="Z61" s="107"/>
    </row>
    <row r="62" spans="1:26" ht="15" customHeight="1" x14ac:dyDescent="0.25">
      <c r="B62" s="13" t="s">
        <v>675</v>
      </c>
      <c r="C62" s="107"/>
      <c r="D62" s="107"/>
      <c r="E62" s="204"/>
      <c r="F62" s="107"/>
      <c r="G62" s="107"/>
      <c r="H62" s="107"/>
      <c r="I62" s="107"/>
      <c r="J62" s="107"/>
      <c r="K62" s="107"/>
      <c r="L62" s="204"/>
    </row>
    <row r="63" spans="1:26" ht="15" customHeight="1" thickBot="1" x14ac:dyDescent="0.25">
      <c r="H63" s="10"/>
    </row>
    <row r="64" spans="1:26" ht="20.25" customHeight="1" x14ac:dyDescent="0.2">
      <c r="B64" s="704" t="s">
        <v>34</v>
      </c>
      <c r="C64" s="704"/>
      <c r="D64" s="704"/>
      <c r="E64" s="704"/>
      <c r="F64" s="704"/>
      <c r="G64" s="704"/>
      <c r="H64" s="704"/>
      <c r="L64" s="1"/>
    </row>
    <row r="65" spans="1:15" ht="45" customHeight="1" x14ac:dyDescent="0.2">
      <c r="B65" s="242" t="s">
        <v>0</v>
      </c>
      <c r="C65" s="242" t="s">
        <v>64</v>
      </c>
      <c r="D65" s="242" t="s">
        <v>198</v>
      </c>
      <c r="E65" s="703" t="s">
        <v>65</v>
      </c>
      <c r="F65" s="703"/>
      <c r="G65" s="242" t="s">
        <v>26</v>
      </c>
      <c r="H65" s="242" t="s">
        <v>240</v>
      </c>
      <c r="L65" s="1"/>
    </row>
    <row r="66" spans="1:15" ht="15" customHeight="1" x14ac:dyDescent="0.2">
      <c r="A66" s="344" t="s">
        <v>364</v>
      </c>
      <c r="B66" s="94" t="s">
        <v>1</v>
      </c>
      <c r="C66" s="110">
        <f t="shared" ref="C66:D77" si="12">AVERAGE(C9:C13)</f>
        <v>13</v>
      </c>
      <c r="D66" s="150">
        <f t="shared" si="12"/>
        <v>39090.800000000003</v>
      </c>
      <c r="E66" s="192">
        <f t="shared" ref="E66:E72" si="13">C66/D66*100000</f>
        <v>33.255906760670022</v>
      </c>
      <c r="F66" s="112">
        <f t="shared" ref="F66:F77" si="14">$E$78</f>
        <v>33.255906760670022</v>
      </c>
      <c r="G66" s="96"/>
      <c r="H66" s="96"/>
      <c r="I66" s="144"/>
      <c r="L66" s="1"/>
    </row>
    <row r="67" spans="1:15" ht="15" customHeight="1" x14ac:dyDescent="0.2">
      <c r="A67" s="344" t="s">
        <v>365</v>
      </c>
      <c r="B67" s="77" t="s">
        <v>39</v>
      </c>
      <c r="C67" s="76">
        <f t="shared" si="12"/>
        <v>12.4</v>
      </c>
      <c r="D67" s="151">
        <f t="shared" si="12"/>
        <v>38356.800000000003</v>
      </c>
      <c r="E67" s="208">
        <f t="shared" si="13"/>
        <v>32.328035706836857</v>
      </c>
      <c r="F67" s="76">
        <f t="shared" si="14"/>
        <v>33.255906760670022</v>
      </c>
      <c r="G67" s="80">
        <f t="shared" ref="G67:G77" si="15">(E67-$E$78)/$E$78</f>
        <v>-2.7900939839370385E-2</v>
      </c>
      <c r="H67" s="80">
        <f>(E67-E66)/E66</f>
        <v>-2.7900939839370385E-2</v>
      </c>
      <c r="I67" s="144"/>
      <c r="L67" s="1"/>
    </row>
    <row r="68" spans="1:15" ht="15" customHeight="1" x14ac:dyDescent="0.2">
      <c r="A68" s="344" t="s">
        <v>367</v>
      </c>
      <c r="B68" s="94" t="s">
        <v>40</v>
      </c>
      <c r="C68" s="110">
        <f t="shared" si="12"/>
        <v>13.2</v>
      </c>
      <c r="D68" s="150">
        <f t="shared" si="12"/>
        <v>37859.4</v>
      </c>
      <c r="E68" s="192">
        <f t="shared" si="13"/>
        <v>34.865845734480736</v>
      </c>
      <c r="F68" s="110">
        <f t="shared" si="14"/>
        <v>33.255906760670022</v>
      </c>
      <c r="G68" s="96">
        <f t="shared" si="15"/>
        <v>4.8410617259569119E-2</v>
      </c>
      <c r="H68" s="96">
        <f>(E68-E67)/E67</f>
        <v>7.8501831990589299E-2</v>
      </c>
      <c r="I68" s="144"/>
      <c r="L68" s="1"/>
    </row>
    <row r="69" spans="1:15" ht="15" customHeight="1" x14ac:dyDescent="0.2">
      <c r="A69" s="344" t="s">
        <v>366</v>
      </c>
      <c r="B69" s="77" t="s">
        <v>41</v>
      </c>
      <c r="C69" s="76">
        <f t="shared" si="12"/>
        <v>11.6</v>
      </c>
      <c r="D69" s="151">
        <f t="shared" si="12"/>
        <v>37545</v>
      </c>
      <c r="E69" s="208">
        <f t="shared" si="13"/>
        <v>30.896257823944598</v>
      </c>
      <c r="F69" s="76">
        <f t="shared" si="14"/>
        <v>33.255906760670022</v>
      </c>
      <c r="G69" s="80">
        <f t="shared" si="15"/>
        <v>-7.0954280504420181E-2</v>
      </c>
      <c r="H69" s="80">
        <f t="shared" ref="H69" si="16">(E69-E68)/E68</f>
        <v>-0.11385319434859989</v>
      </c>
      <c r="I69" s="144"/>
      <c r="L69" s="1"/>
    </row>
    <row r="70" spans="1:15" ht="15" customHeight="1" x14ac:dyDescent="0.2">
      <c r="A70" s="344" t="s">
        <v>368</v>
      </c>
      <c r="B70" s="94" t="s">
        <v>104</v>
      </c>
      <c r="C70" s="110">
        <f t="shared" si="12"/>
        <v>12.2</v>
      </c>
      <c r="D70" s="150">
        <f t="shared" si="12"/>
        <v>37355.599999999999</v>
      </c>
      <c r="E70" s="192">
        <f t="shared" ref="E70" si="17">C70/D70*100000</f>
        <v>32.659092612620334</v>
      </c>
      <c r="F70" s="110">
        <f t="shared" si="14"/>
        <v>33.255906760670022</v>
      </c>
      <c r="G70" s="96">
        <f t="shared" si="15"/>
        <v>-1.7946109614292893E-2</v>
      </c>
      <c r="H70" s="96">
        <f>(E70-E69)/E69</f>
        <v>5.7056579431750444E-2</v>
      </c>
      <c r="I70" s="144"/>
      <c r="L70" s="1"/>
    </row>
    <row r="71" spans="1:15" ht="15" customHeight="1" x14ac:dyDescent="0.2">
      <c r="A71" s="344" t="s">
        <v>369</v>
      </c>
      <c r="B71" s="77" t="s">
        <v>176</v>
      </c>
      <c r="C71" s="76">
        <f t="shared" si="12"/>
        <v>13.4</v>
      </c>
      <c r="D71" s="151">
        <f t="shared" si="12"/>
        <v>37269.4</v>
      </c>
      <c r="E71" s="208">
        <f>C71/D71*100000</f>
        <v>35.954429102695507</v>
      </c>
      <c r="F71" s="76">
        <f t="shared" si="14"/>
        <v>33.255906760670022</v>
      </c>
      <c r="G71" s="80">
        <f t="shared" si="15"/>
        <v>8.1144151667422934E-2</v>
      </c>
      <c r="H71" s="80">
        <f t="shared" ref="H71" si="18">(E71-E70)/E70</f>
        <v>0.10090104244971483</v>
      </c>
      <c r="I71" s="144"/>
      <c r="L71" s="1"/>
    </row>
    <row r="72" spans="1:15" ht="15" customHeight="1" x14ac:dyDescent="0.2">
      <c r="A72" s="344" t="s">
        <v>371</v>
      </c>
      <c r="B72" s="94" t="s">
        <v>207</v>
      </c>
      <c r="C72" s="110">
        <f t="shared" si="12"/>
        <v>12</v>
      </c>
      <c r="D72" s="150">
        <f t="shared" si="12"/>
        <v>37377</v>
      </c>
      <c r="E72" s="192">
        <f t="shared" si="13"/>
        <v>32.105305401717629</v>
      </c>
      <c r="F72" s="110">
        <f t="shared" si="14"/>
        <v>33.255906760670022</v>
      </c>
      <c r="G72" s="96">
        <f t="shared" si="15"/>
        <v>-3.4598405848104787E-2</v>
      </c>
      <c r="H72" s="96">
        <f t="shared" ref="H72:H77" si="19">(E72-E71)/E71</f>
        <v>-0.10705562004569023</v>
      </c>
      <c r="I72" s="144"/>
      <c r="L72" s="1"/>
    </row>
    <row r="73" spans="1:15" ht="15" customHeight="1" x14ac:dyDescent="0.2">
      <c r="A73" s="344" t="s">
        <v>370</v>
      </c>
      <c r="B73" s="77" t="s">
        <v>336</v>
      </c>
      <c r="C73" s="76">
        <f t="shared" si="12"/>
        <v>10.199999999999999</v>
      </c>
      <c r="D73" s="151">
        <f t="shared" si="12"/>
        <v>37575</v>
      </c>
      <c r="E73" s="208">
        <f>C73/D73*100000</f>
        <v>27.145708582834331</v>
      </c>
      <c r="F73" s="76">
        <f t="shared" si="14"/>
        <v>33.255906760670022</v>
      </c>
      <c r="G73" s="80">
        <f t="shared" si="15"/>
        <v>-0.18373271917703038</v>
      </c>
      <c r="H73" s="80">
        <f t="shared" si="19"/>
        <v>-0.15447904191616757</v>
      </c>
      <c r="I73" s="144"/>
      <c r="L73" s="1"/>
    </row>
    <row r="74" spans="1:15" ht="15" customHeight="1" x14ac:dyDescent="0.2">
      <c r="A74" s="342" t="s">
        <v>468</v>
      </c>
      <c r="B74" s="94" t="s">
        <v>467</v>
      </c>
      <c r="C74" s="110">
        <f t="shared" si="12"/>
        <v>11.6</v>
      </c>
      <c r="D74" s="150">
        <f t="shared" si="12"/>
        <v>37875.4</v>
      </c>
      <c r="E74" s="192">
        <f t="shared" ref="E74" si="20">C74/D74*100000</f>
        <v>30.626739255559013</v>
      </c>
      <c r="F74" s="110">
        <f t="shared" si="14"/>
        <v>33.255906760670022</v>
      </c>
      <c r="G74" s="96">
        <f t="shared" si="15"/>
        <v>-7.9058662391379597E-2</v>
      </c>
      <c r="H74" s="96">
        <f t="shared" si="19"/>
        <v>0.12823502698787248</v>
      </c>
      <c r="I74" s="144"/>
      <c r="L74" s="1"/>
    </row>
    <row r="75" spans="1:15" ht="15" customHeight="1" x14ac:dyDescent="0.2">
      <c r="A75" s="342" t="s">
        <v>566</v>
      </c>
      <c r="B75" s="478" t="s">
        <v>565</v>
      </c>
      <c r="C75" s="76">
        <f t="shared" si="12"/>
        <v>10.199999999999999</v>
      </c>
      <c r="D75" s="151">
        <f t="shared" si="12"/>
        <v>38262.800000000003</v>
      </c>
      <c r="E75" s="208">
        <f t="shared" ref="E75" si="21">C75/D75*100000</f>
        <v>26.657745904638446</v>
      </c>
      <c r="F75" s="76">
        <f t="shared" si="14"/>
        <v>33.255906760670022</v>
      </c>
      <c r="G75" s="80">
        <f t="shared" si="15"/>
        <v>-0.19840568183919938</v>
      </c>
      <c r="H75" s="80">
        <f t="shared" si="19"/>
        <v>-0.12959242307194557</v>
      </c>
      <c r="I75" s="144"/>
      <c r="L75" s="1"/>
    </row>
    <row r="76" spans="1:15" ht="15" customHeight="1" x14ac:dyDescent="0.2">
      <c r="A76" s="342" t="s">
        <v>600</v>
      </c>
      <c r="B76" s="480" t="s">
        <v>599</v>
      </c>
      <c r="C76" s="110">
        <f t="shared" si="12"/>
        <v>8.8000000000000007</v>
      </c>
      <c r="D76" s="150">
        <f t="shared" si="12"/>
        <v>38680.6</v>
      </c>
      <c r="E76" s="192">
        <f t="shared" ref="E76" si="22">C76/D76*100000</f>
        <v>22.750422692512529</v>
      </c>
      <c r="F76" s="110">
        <f t="shared" si="14"/>
        <v>33.255906760670022</v>
      </c>
      <c r="G76" s="96">
        <f t="shared" si="15"/>
        <v>-0.31589828970117773</v>
      </c>
      <c r="H76" s="96">
        <f t="shared" si="19"/>
        <v>-0.14657365353032503</v>
      </c>
      <c r="I76" s="144"/>
      <c r="L76" s="1"/>
    </row>
    <row r="77" spans="1:15" ht="15" customHeight="1" x14ac:dyDescent="0.2">
      <c r="A77" s="342" t="s">
        <v>680</v>
      </c>
      <c r="B77" s="478" t="s">
        <v>673</v>
      </c>
      <c r="C77" s="76">
        <f>AVERAGE(C20:C24)</f>
        <v>9.4</v>
      </c>
      <c r="D77" s="151">
        <f t="shared" si="12"/>
        <v>39068.800000000003</v>
      </c>
      <c r="E77" s="208">
        <f t="shared" ref="E77" si="23">C77/D77*100000</f>
        <v>24.060119583913508</v>
      </c>
      <c r="F77" s="76">
        <f t="shared" si="14"/>
        <v>33.255906760670022</v>
      </c>
      <c r="G77" s="98">
        <f t="shared" si="15"/>
        <v>-0.2765159056685797</v>
      </c>
      <c r="H77" s="98">
        <f t="shared" si="19"/>
        <v>5.7568024519914412E-2</v>
      </c>
      <c r="I77" s="144"/>
      <c r="L77" s="1"/>
    </row>
    <row r="78" spans="1:15" ht="30" customHeight="1" thickBot="1" x14ac:dyDescent="0.25">
      <c r="B78" s="20" t="s">
        <v>22</v>
      </c>
      <c r="C78" s="152">
        <f>AVERAGE(C9:C13)</f>
        <v>13</v>
      </c>
      <c r="D78" s="152">
        <f>AVERAGE(D9:D13)</f>
        <v>39090.800000000003</v>
      </c>
      <c r="E78" s="181">
        <f t="shared" ref="E78" si="24">C78/D78*100000</f>
        <v>33.255906760670022</v>
      </c>
      <c r="F78" s="47">
        <f>AVERAGE(F9:F13)</f>
        <v>33.255906760670022</v>
      </c>
      <c r="G78" s="47"/>
      <c r="H78" s="81"/>
      <c r="L78" s="1"/>
    </row>
    <row r="79" spans="1:15" ht="12" customHeight="1" x14ac:dyDescent="0.2">
      <c r="B79" s="222" t="s">
        <v>569</v>
      </c>
      <c r="C79" s="224"/>
      <c r="D79" s="224"/>
      <c r="E79" s="225"/>
      <c r="F79" s="224"/>
      <c r="G79" s="224"/>
      <c r="I79" s="224"/>
      <c r="J79" s="2"/>
      <c r="K79" s="2"/>
      <c r="L79" s="209"/>
      <c r="O79" s="78"/>
    </row>
    <row r="80" spans="1:15" ht="12" customHeight="1" x14ac:dyDescent="0.2">
      <c r="B80" s="222" t="s">
        <v>233</v>
      </c>
      <c r="C80" s="224"/>
      <c r="D80" s="224"/>
      <c r="E80" s="225"/>
      <c r="F80" s="224"/>
      <c r="G80" s="224"/>
      <c r="H80" s="10"/>
      <c r="I80" s="224"/>
      <c r="J80" s="2"/>
      <c r="K80" s="2"/>
      <c r="L80" s="209"/>
      <c r="O80" s="78"/>
    </row>
    <row r="81" spans="2:26" ht="12" customHeight="1" x14ac:dyDescent="0.2">
      <c r="B81" s="222" t="s">
        <v>514</v>
      </c>
      <c r="C81" s="224"/>
      <c r="D81" s="224"/>
      <c r="E81" s="225"/>
      <c r="F81" s="224"/>
      <c r="G81" s="224"/>
      <c r="I81" s="224"/>
      <c r="J81" s="2"/>
      <c r="K81" s="2"/>
      <c r="L81" s="40"/>
    </row>
    <row r="82" spans="2:26" ht="15.75" customHeight="1" x14ac:dyDescent="0.25">
      <c r="B82" s="50"/>
      <c r="H82" s="107"/>
    </row>
    <row r="83" spans="2:26" ht="15" customHeight="1" x14ac:dyDescent="0.2">
      <c r="B83" s="39" t="s">
        <v>259</v>
      </c>
      <c r="C83" s="10"/>
      <c r="D83" s="10"/>
      <c r="E83" s="240"/>
      <c r="F83" s="10"/>
      <c r="G83" s="10"/>
      <c r="H83" s="10"/>
      <c r="I83" s="10"/>
      <c r="J83" s="10"/>
      <c r="K83" s="10"/>
      <c r="L83" s="240"/>
      <c r="M83" s="10"/>
      <c r="N83" s="10"/>
    </row>
    <row r="84" spans="2:26" ht="50.25" customHeight="1" x14ac:dyDescent="0.25">
      <c r="B84" s="705" t="s">
        <v>612</v>
      </c>
      <c r="C84" s="705"/>
      <c r="D84" s="705"/>
      <c r="E84" s="705"/>
      <c r="F84" s="705"/>
      <c r="G84" s="705"/>
      <c r="H84" s="705"/>
      <c r="I84" s="107"/>
      <c r="J84" s="107"/>
      <c r="K84" s="107"/>
      <c r="L84" s="107"/>
      <c r="P84" s="107"/>
      <c r="Q84" s="107"/>
      <c r="R84" s="107"/>
      <c r="S84" s="107"/>
      <c r="T84" s="107"/>
      <c r="U84" s="107"/>
      <c r="V84" s="107"/>
      <c r="W84" s="107"/>
      <c r="X84" s="107"/>
      <c r="Y84" s="107"/>
      <c r="Z84" s="107"/>
    </row>
    <row r="85" spans="2:26" ht="15" customHeight="1" x14ac:dyDescent="0.25">
      <c r="B85" s="13" t="s">
        <v>675</v>
      </c>
      <c r="C85" s="107"/>
      <c r="D85" s="107"/>
      <c r="E85" s="241"/>
      <c r="F85" s="107"/>
      <c r="G85" s="107"/>
      <c r="H85" s="1"/>
      <c r="I85" s="107"/>
      <c r="J85" s="107"/>
      <c r="K85" s="107"/>
      <c r="L85" s="241"/>
    </row>
    <row r="86" spans="2:26" ht="15" customHeight="1" thickBot="1" x14ac:dyDescent="0.25">
      <c r="H86" s="1"/>
    </row>
    <row r="87" spans="2:26" ht="20.25" customHeight="1" x14ac:dyDescent="0.2">
      <c r="B87" s="704" t="s">
        <v>35</v>
      </c>
      <c r="C87" s="704"/>
      <c r="D87" s="704"/>
      <c r="E87" s="704"/>
      <c r="F87" s="704"/>
      <c r="G87" s="704"/>
      <c r="H87" s="704"/>
      <c r="L87" s="1"/>
    </row>
    <row r="88" spans="2:26" ht="45" customHeight="1" x14ac:dyDescent="0.2">
      <c r="B88" s="242" t="s">
        <v>0</v>
      </c>
      <c r="C88" s="242" t="s">
        <v>64</v>
      </c>
      <c r="D88" s="242" t="s">
        <v>198</v>
      </c>
      <c r="E88" s="703" t="s">
        <v>65</v>
      </c>
      <c r="F88" s="703"/>
      <c r="G88" s="242" t="s">
        <v>26</v>
      </c>
      <c r="H88" s="242" t="s">
        <v>240</v>
      </c>
      <c r="L88" s="1"/>
    </row>
    <row r="89" spans="2:26" ht="15" customHeight="1" x14ac:dyDescent="0.2">
      <c r="B89" s="94" t="s">
        <v>1</v>
      </c>
      <c r="C89" s="110">
        <f t="shared" ref="C89:D100" si="25">AVERAGE(C36:C40)</f>
        <v>2.2000000000000002</v>
      </c>
      <c r="D89" s="150">
        <f t="shared" si="25"/>
        <v>33354.800000000003</v>
      </c>
      <c r="E89" s="192">
        <f t="shared" ref="E89:E95" si="26">C89/D89*100000</f>
        <v>6.5957523354959404</v>
      </c>
      <c r="F89" s="112">
        <f t="shared" ref="F89:F101" si="27">$E$101</f>
        <v>6.5957523354959404</v>
      </c>
      <c r="G89" s="250"/>
      <c r="H89" s="250"/>
      <c r="I89" s="144"/>
      <c r="L89" s="1"/>
    </row>
    <row r="90" spans="2:26" ht="15" customHeight="1" x14ac:dyDescent="0.2">
      <c r="B90" s="77" t="s">
        <v>39</v>
      </c>
      <c r="C90" s="76">
        <f t="shared" si="25"/>
        <v>1.6</v>
      </c>
      <c r="D90" s="151">
        <f t="shared" si="25"/>
        <v>33047.800000000003</v>
      </c>
      <c r="E90" s="208">
        <f t="shared" si="26"/>
        <v>4.8414720495766739</v>
      </c>
      <c r="F90" s="76">
        <f t="shared" si="27"/>
        <v>6.5957523354959404</v>
      </c>
      <c r="G90" s="167" t="s">
        <v>33</v>
      </c>
      <c r="H90" s="167" t="s">
        <v>33</v>
      </c>
      <c r="I90" s="144"/>
      <c r="L90" s="1"/>
    </row>
    <row r="91" spans="2:26" ht="15" customHeight="1" x14ac:dyDescent="0.2">
      <c r="B91" s="94" t="s">
        <v>40</v>
      </c>
      <c r="C91" s="110">
        <f t="shared" si="25"/>
        <v>1.8</v>
      </c>
      <c r="D91" s="150">
        <f t="shared" si="25"/>
        <v>32780.6</v>
      </c>
      <c r="E91" s="192">
        <f t="shared" si="26"/>
        <v>5.4910526347900896</v>
      </c>
      <c r="F91" s="110">
        <f t="shared" si="27"/>
        <v>6.5957523354959404</v>
      </c>
      <c r="G91" s="166" t="s">
        <v>33</v>
      </c>
      <c r="H91" s="166" t="s">
        <v>33</v>
      </c>
      <c r="I91" s="144"/>
      <c r="L91" s="1"/>
    </row>
    <row r="92" spans="2:26" ht="15" customHeight="1" x14ac:dyDescent="0.2">
      <c r="B92" s="77" t="s">
        <v>41</v>
      </c>
      <c r="C92" s="76">
        <f t="shared" si="25"/>
        <v>2.2000000000000002</v>
      </c>
      <c r="D92" s="151">
        <f t="shared" si="25"/>
        <v>32560.799999999999</v>
      </c>
      <c r="E92" s="208">
        <f t="shared" si="26"/>
        <v>6.75659074715609</v>
      </c>
      <c r="F92" s="76">
        <f t="shared" si="27"/>
        <v>6.5957523354959404</v>
      </c>
      <c r="G92" s="167" t="s">
        <v>33</v>
      </c>
      <c r="H92" s="167" t="s">
        <v>33</v>
      </c>
      <c r="I92" s="144"/>
      <c r="L92" s="1"/>
    </row>
    <row r="93" spans="2:26" ht="15" customHeight="1" x14ac:dyDescent="0.2">
      <c r="B93" s="94" t="s">
        <v>104</v>
      </c>
      <c r="C93" s="110">
        <f t="shared" si="25"/>
        <v>2</v>
      </c>
      <c r="D93" s="150">
        <f t="shared" si="25"/>
        <v>32402.799999999999</v>
      </c>
      <c r="E93" s="192">
        <f t="shared" si="26"/>
        <v>6.172306097003962</v>
      </c>
      <c r="F93" s="110">
        <f t="shared" si="27"/>
        <v>6.5957523354959404</v>
      </c>
      <c r="G93" s="166" t="s">
        <v>33</v>
      </c>
      <c r="H93" s="166" t="s">
        <v>33</v>
      </c>
      <c r="I93" s="144"/>
      <c r="L93" s="1"/>
    </row>
    <row r="94" spans="2:26" ht="15" customHeight="1" x14ac:dyDescent="0.2">
      <c r="B94" s="77" t="s">
        <v>176</v>
      </c>
      <c r="C94" s="76">
        <f t="shared" si="25"/>
        <v>2.6</v>
      </c>
      <c r="D94" s="151">
        <f t="shared" si="25"/>
        <v>32215.8</v>
      </c>
      <c r="E94" s="208">
        <f t="shared" si="26"/>
        <v>8.0705740661414591</v>
      </c>
      <c r="F94" s="76">
        <f t="shared" si="27"/>
        <v>6.5957523354959404</v>
      </c>
      <c r="G94" s="167" t="s">
        <v>33</v>
      </c>
      <c r="H94" s="167" t="s">
        <v>33</v>
      </c>
      <c r="I94" s="144"/>
      <c r="L94" s="1"/>
    </row>
    <row r="95" spans="2:26" ht="15" customHeight="1" x14ac:dyDescent="0.2">
      <c r="B95" s="94" t="s">
        <v>207</v>
      </c>
      <c r="C95" s="110">
        <f t="shared" si="25"/>
        <v>2.4</v>
      </c>
      <c r="D95" s="150">
        <f t="shared" si="25"/>
        <v>31997.200000000001</v>
      </c>
      <c r="E95" s="192">
        <f t="shared" si="26"/>
        <v>7.5006563074268993</v>
      </c>
      <c r="F95" s="110">
        <f t="shared" si="27"/>
        <v>6.5957523354959404</v>
      </c>
      <c r="G95" s="166" t="s">
        <v>33</v>
      </c>
      <c r="H95" s="166" t="s">
        <v>33</v>
      </c>
      <c r="I95" s="144"/>
      <c r="L95" s="1"/>
    </row>
    <row r="96" spans="2:26" ht="15" customHeight="1" x14ac:dyDescent="0.2">
      <c r="B96" s="77" t="s">
        <v>336</v>
      </c>
      <c r="C96" s="76">
        <f t="shared" si="25"/>
        <v>2</v>
      </c>
      <c r="D96" s="151">
        <f t="shared" si="25"/>
        <v>31831.4</v>
      </c>
      <c r="E96" s="208">
        <f>C96/D96*100000</f>
        <v>6.2831041047519109</v>
      </c>
      <c r="F96" s="76">
        <f t="shared" si="27"/>
        <v>6.5957523354959404</v>
      </c>
      <c r="G96" s="167" t="s">
        <v>33</v>
      </c>
      <c r="H96" s="167" t="s">
        <v>33</v>
      </c>
      <c r="I96" s="144"/>
      <c r="L96" s="1"/>
    </row>
    <row r="97" spans="2:15" ht="15" customHeight="1" x14ac:dyDescent="0.2">
      <c r="B97" s="94" t="s">
        <v>467</v>
      </c>
      <c r="C97" s="110">
        <f t="shared" si="25"/>
        <v>1.8</v>
      </c>
      <c r="D97" s="150">
        <f t="shared" si="25"/>
        <v>31706</v>
      </c>
      <c r="E97" s="192">
        <f t="shared" ref="E97" si="28">C97/D97*100000</f>
        <v>5.6771588973695835</v>
      </c>
      <c r="F97" s="110">
        <f t="shared" si="27"/>
        <v>6.5957523354959404</v>
      </c>
      <c r="G97" s="166" t="s">
        <v>33</v>
      </c>
      <c r="H97" s="166" t="s">
        <v>33</v>
      </c>
      <c r="I97" s="144"/>
      <c r="L97" s="1"/>
    </row>
    <row r="98" spans="2:15" ht="15" customHeight="1" x14ac:dyDescent="0.2">
      <c r="B98" s="478" t="s">
        <v>565</v>
      </c>
      <c r="C98" s="76">
        <f t="shared" si="25"/>
        <v>1.8</v>
      </c>
      <c r="D98" s="151">
        <f t="shared" si="25"/>
        <v>31657.599999999999</v>
      </c>
      <c r="E98" s="208">
        <f>C98/D98*100000</f>
        <v>5.685838471646619</v>
      </c>
      <c r="F98" s="76">
        <f t="shared" si="27"/>
        <v>6.5957523354959404</v>
      </c>
      <c r="G98" s="167" t="s">
        <v>33</v>
      </c>
      <c r="H98" s="167" t="s">
        <v>33</v>
      </c>
      <c r="I98" s="144"/>
      <c r="L98" s="1"/>
    </row>
    <row r="99" spans="2:15" ht="15" customHeight="1" x14ac:dyDescent="0.2">
      <c r="B99" s="480" t="s">
        <v>599</v>
      </c>
      <c r="C99" s="110">
        <f t="shared" si="25"/>
        <v>1.4</v>
      </c>
      <c r="D99" s="150">
        <f t="shared" si="25"/>
        <v>31745.599999999999</v>
      </c>
      <c r="E99" s="192">
        <f>C99/D99*100000</f>
        <v>4.4100599768156847</v>
      </c>
      <c r="F99" s="110">
        <f t="shared" si="27"/>
        <v>6.5957523354959404</v>
      </c>
      <c r="G99" s="166" t="s">
        <v>33</v>
      </c>
      <c r="H99" s="166" t="s">
        <v>33</v>
      </c>
      <c r="I99" s="144"/>
      <c r="L99" s="1"/>
    </row>
    <row r="100" spans="2:15" ht="15" customHeight="1" x14ac:dyDescent="0.2">
      <c r="B100" s="478" t="s">
        <v>673</v>
      </c>
      <c r="C100" s="76">
        <f t="shared" si="25"/>
        <v>1.8</v>
      </c>
      <c r="D100" s="151">
        <f>AVERAGE(D47:D51)</f>
        <v>31924.400000000001</v>
      </c>
      <c r="E100" s="208">
        <f>C100/D100*100000</f>
        <v>5.6383205322574579</v>
      </c>
      <c r="F100" s="76">
        <f t="shared" si="27"/>
        <v>6.5957523354959404</v>
      </c>
      <c r="G100" s="164" t="s">
        <v>33</v>
      </c>
      <c r="H100" s="164" t="s">
        <v>33</v>
      </c>
      <c r="I100" s="144"/>
      <c r="L100" s="1"/>
    </row>
    <row r="101" spans="2:15" ht="30" customHeight="1" thickBot="1" x14ac:dyDescent="0.25">
      <c r="B101" s="244" t="s">
        <v>22</v>
      </c>
      <c r="C101" s="152">
        <f>AVERAGE(C36:C40)</f>
        <v>2.2000000000000002</v>
      </c>
      <c r="D101" s="152">
        <f>AVERAGE(D36:D40)</f>
        <v>33354.800000000003</v>
      </c>
      <c r="E101" s="181">
        <f t="shared" ref="E101" si="29">C101/D101*100000</f>
        <v>6.5957523354959404</v>
      </c>
      <c r="F101" s="47">
        <f t="shared" si="27"/>
        <v>6.5957523354959404</v>
      </c>
      <c r="G101" s="47"/>
      <c r="H101" s="47"/>
      <c r="L101" s="1"/>
    </row>
    <row r="102" spans="2:15" ht="12" customHeight="1" x14ac:dyDescent="0.2">
      <c r="B102" s="222" t="s">
        <v>569</v>
      </c>
      <c r="C102" s="224"/>
      <c r="D102" s="224"/>
      <c r="E102" s="225"/>
      <c r="F102" s="224"/>
      <c r="G102" s="224"/>
      <c r="H102" s="10"/>
      <c r="I102" s="224"/>
      <c r="J102" s="2"/>
      <c r="K102" s="2"/>
      <c r="L102" s="209"/>
      <c r="O102" s="78"/>
    </row>
    <row r="103" spans="2:15" ht="12" customHeight="1" x14ac:dyDescent="0.2">
      <c r="B103" s="222" t="s">
        <v>233</v>
      </c>
      <c r="C103" s="224"/>
      <c r="D103" s="224"/>
      <c r="E103" s="225"/>
      <c r="F103" s="224"/>
      <c r="G103" s="224"/>
      <c r="H103" s="10"/>
      <c r="I103" s="224"/>
      <c r="J103" s="2"/>
      <c r="K103" s="2"/>
      <c r="L103" s="209"/>
      <c r="O103" s="78"/>
    </row>
    <row r="104" spans="2:15" ht="12" customHeight="1" x14ac:dyDescent="0.2">
      <c r="B104" s="222" t="s">
        <v>514</v>
      </c>
      <c r="C104" s="224"/>
      <c r="D104" s="224"/>
      <c r="E104" s="225"/>
      <c r="F104" s="224"/>
      <c r="G104" s="224"/>
      <c r="I104" s="224"/>
      <c r="J104" s="2"/>
      <c r="K104" s="2"/>
      <c r="L104" s="40"/>
    </row>
    <row r="105" spans="2:15" ht="15.75" customHeight="1" x14ac:dyDescent="0.2">
      <c r="B105" s="50"/>
    </row>
    <row r="106" spans="2:15" ht="15.75" customHeight="1" x14ac:dyDescent="0.2">
      <c r="B106" s="56" t="s">
        <v>21</v>
      </c>
    </row>
    <row r="107" spans="2:15" ht="15.75" customHeight="1" x14ac:dyDescent="0.2">
      <c r="B107" s="50"/>
    </row>
    <row r="108" spans="2:15" ht="15.75" customHeight="1" x14ac:dyDescent="0.2">
      <c r="B108" s="50"/>
      <c r="C108" s="4"/>
    </row>
    <row r="109" spans="2:15" ht="15.75" customHeight="1" x14ac:dyDescent="0.2">
      <c r="B109" s="50"/>
    </row>
    <row r="110" spans="2:15" ht="15.75" customHeight="1" x14ac:dyDescent="0.2">
      <c r="B110" s="50"/>
    </row>
    <row r="111" spans="2:15" ht="15.75" customHeight="1" x14ac:dyDescent="0.2">
      <c r="B111" s="50"/>
    </row>
    <row r="112" spans="2:15" ht="15.75" customHeight="1" x14ac:dyDescent="0.2">
      <c r="B112" s="50"/>
    </row>
    <row r="113" spans="2:2" ht="15.75" customHeight="1" x14ac:dyDescent="0.2">
      <c r="B113" s="50"/>
    </row>
    <row r="114" spans="2:2" ht="15.75" customHeight="1" x14ac:dyDescent="0.2">
      <c r="B114" s="50"/>
    </row>
    <row r="115" spans="2:2" ht="15.75" customHeight="1" x14ac:dyDescent="0.2">
      <c r="B115" s="50"/>
    </row>
    <row r="116" spans="2:2" ht="15.75" customHeight="1" x14ac:dyDescent="0.2">
      <c r="B116" s="50"/>
    </row>
    <row r="117" spans="2:2" ht="15.75" customHeight="1" x14ac:dyDescent="0.2">
      <c r="B117" s="50"/>
    </row>
    <row r="118" spans="2:2" ht="15.75" customHeight="1" x14ac:dyDescent="0.2">
      <c r="B118" s="50"/>
    </row>
    <row r="119" spans="2:2" ht="15.75" customHeight="1" x14ac:dyDescent="0.2">
      <c r="B119" s="50"/>
    </row>
    <row r="120" spans="2:2" ht="15.75" customHeight="1" x14ac:dyDescent="0.2">
      <c r="B120" s="50"/>
    </row>
    <row r="121" spans="2:2" ht="15.75" customHeight="1" x14ac:dyDescent="0.2">
      <c r="B121" s="50"/>
    </row>
    <row r="122" spans="2:2" ht="15.75" customHeight="1" x14ac:dyDescent="0.2">
      <c r="B122" s="50"/>
    </row>
    <row r="123" spans="2:2" ht="15.75" customHeight="1" x14ac:dyDescent="0.2">
      <c r="B123" s="50"/>
    </row>
    <row r="124" spans="2:2" ht="15.75" customHeight="1" x14ac:dyDescent="0.2">
      <c r="B124" s="50"/>
    </row>
    <row r="125" spans="2:2" ht="15.75" customHeight="1" x14ac:dyDescent="0.2">
      <c r="B125" s="50"/>
    </row>
    <row r="126" spans="2:2" ht="15.75" customHeight="1" x14ac:dyDescent="0.2">
      <c r="B126" s="50"/>
    </row>
    <row r="127" spans="2:2" ht="15.75" customHeight="1" x14ac:dyDescent="0.2">
      <c r="B127" s="50"/>
    </row>
    <row r="128" spans="2:2" ht="15.75" customHeight="1" x14ac:dyDescent="0.2">
      <c r="B128" s="50"/>
    </row>
    <row r="129" spans="2:10" ht="15.75" customHeight="1" x14ac:dyDescent="0.2">
      <c r="B129" s="50"/>
    </row>
    <row r="130" spans="2:10" ht="15.75" customHeight="1" x14ac:dyDescent="0.2">
      <c r="B130" s="50"/>
    </row>
    <row r="131" spans="2:10" ht="15.75" customHeight="1" x14ac:dyDescent="0.2">
      <c r="B131" s="50"/>
    </row>
    <row r="132" spans="2:10" ht="15.75" customHeight="1" x14ac:dyDescent="0.2">
      <c r="B132" s="50"/>
    </row>
    <row r="133" spans="2:10" ht="15.75" customHeight="1" x14ac:dyDescent="0.2">
      <c r="B133" s="50"/>
    </row>
    <row r="134" spans="2:10" ht="15.75" customHeight="1" x14ac:dyDescent="0.2">
      <c r="B134" s="50"/>
    </row>
    <row r="135" spans="2:10" ht="15.75" customHeight="1" x14ac:dyDescent="0.2">
      <c r="B135" s="50"/>
    </row>
    <row r="136" spans="2:10" ht="15.75" customHeight="1" x14ac:dyDescent="0.2">
      <c r="B136" s="50"/>
    </row>
    <row r="137" spans="2:10" ht="15.75" customHeight="1" x14ac:dyDescent="0.2">
      <c r="B137" s="50"/>
    </row>
    <row r="138" spans="2:10" ht="15.75" customHeight="1" x14ac:dyDescent="0.2">
      <c r="B138" s="50"/>
    </row>
    <row r="139" spans="2:10" ht="15.75" customHeight="1" x14ac:dyDescent="0.2">
      <c r="B139" s="50"/>
    </row>
    <row r="140" spans="2:10" ht="15.75" customHeight="1" x14ac:dyDescent="0.2">
      <c r="B140" s="50"/>
    </row>
    <row r="141" spans="2:10" x14ac:dyDescent="0.2">
      <c r="B141" s="10"/>
      <c r="C141" s="10"/>
      <c r="D141" s="10"/>
      <c r="E141" s="202"/>
      <c r="F141" s="10"/>
      <c r="G141" s="10"/>
      <c r="I141" s="10"/>
      <c r="J141" s="10"/>
    </row>
  </sheetData>
  <mergeCells count="15">
    <mergeCell ref="E88:F88"/>
    <mergeCell ref="B87:H87"/>
    <mergeCell ref="B84:H84"/>
    <mergeCell ref="E65:F65"/>
    <mergeCell ref="B64:H64"/>
    <mergeCell ref="B61:H61"/>
    <mergeCell ref="B31:H31"/>
    <mergeCell ref="E8:F8"/>
    <mergeCell ref="K4:T4"/>
    <mergeCell ref="O31:Z31"/>
    <mergeCell ref="B34:H34"/>
    <mergeCell ref="E35:F35"/>
    <mergeCell ref="B4:H4"/>
    <mergeCell ref="B7:H7"/>
    <mergeCell ref="K61:T61"/>
  </mergeCells>
  <hyperlinks>
    <hyperlink ref="B106" location="Contents!A1" tooltip="Contents Page" display="Return to Contents Page"/>
    <hyperlink ref="B57" location="Contents!A1" tooltip="Contents Page" display="Return to Contents Page"/>
  </hyperlinks>
  <pageMargins left="0.70866141732283472" right="0.70866141732283472" top="0.74803149606299213" bottom="0.74803149606299213" header="0.31496062992125984" footer="0.31496062992125984"/>
  <pageSetup scale="28" orientation="landscape" r:id="rId1"/>
  <ignoredErrors>
    <ignoredError sqref="C101:D101 C66:D69 C89:D94 C52:D52 C25:D25 C72:C77 D72:D77 C95:C100 D95:D100" formulaRange="1"/>
    <ignoredError sqref="C71:D71 C70:D70 C78:D78" formula="1" formulaRange="1"/>
    <ignoredError sqref="E78 E70 E73 E72"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Z94"/>
  <sheetViews>
    <sheetView showGridLines="0" zoomScaleNormal="100" workbookViewId="0">
      <selection activeCell="H29" sqref="H29"/>
    </sheetView>
  </sheetViews>
  <sheetFormatPr defaultRowHeight="14.25" x14ac:dyDescent="0.2"/>
  <cols>
    <col min="1" max="1" width="8.7109375" style="2" customWidth="1"/>
    <col min="2" max="2" width="12.7109375" style="2" customWidth="1"/>
    <col min="3" max="3" width="11.85546875" style="2" customWidth="1"/>
    <col min="4" max="4" width="14" style="2" customWidth="1"/>
    <col min="5" max="5" width="12.7109375" style="2" customWidth="1"/>
    <col min="6" max="6" width="5.5703125" style="2" hidden="1" customWidth="1"/>
    <col min="7" max="7" width="14.140625" style="2" customWidth="1"/>
    <col min="8" max="8" width="14.7109375" style="9" customWidth="1"/>
    <col min="9" max="9" width="12.7109375" style="2" customWidth="1"/>
    <col min="10" max="15" width="9.140625" style="2" customWidth="1"/>
    <col min="16" max="16384" width="9.140625" style="2"/>
  </cols>
  <sheetData>
    <row r="1" spans="1:20" s="10" customFormat="1" x14ac:dyDescent="0.2">
      <c r="B1" s="163" t="s">
        <v>495</v>
      </c>
      <c r="C1" s="13"/>
      <c r="D1" s="13"/>
      <c r="E1" s="13"/>
      <c r="F1" s="13"/>
      <c r="G1" s="13"/>
      <c r="H1" s="13"/>
      <c r="I1" s="13"/>
      <c r="J1" s="13"/>
      <c r="K1" s="13"/>
      <c r="L1" s="13"/>
      <c r="M1" s="13"/>
    </row>
    <row r="2" spans="1:20" s="10" customFormat="1" x14ac:dyDescent="0.2"/>
    <row r="3" spans="1:20" s="9" customFormat="1" ht="15" customHeight="1" x14ac:dyDescent="0.2">
      <c r="B3" s="39" t="s">
        <v>260</v>
      </c>
    </row>
    <row r="4" spans="1:20" ht="30" customHeight="1" x14ac:dyDescent="0.25">
      <c r="B4" s="705" t="s">
        <v>613</v>
      </c>
      <c r="C4" s="705"/>
      <c r="D4" s="705"/>
      <c r="E4" s="705"/>
      <c r="F4" s="705"/>
      <c r="G4" s="705"/>
      <c r="H4" s="705"/>
      <c r="I4" s="107"/>
      <c r="K4" s="701" t="s">
        <v>745</v>
      </c>
      <c r="L4" s="701"/>
      <c r="M4" s="701"/>
      <c r="N4" s="701"/>
      <c r="O4" s="701"/>
      <c r="P4" s="701"/>
      <c r="Q4" s="701"/>
      <c r="R4" s="701"/>
      <c r="S4" s="701"/>
      <c r="T4" s="701"/>
    </row>
    <row r="5" spans="1:20" ht="15" customHeight="1" x14ac:dyDescent="0.2">
      <c r="B5" s="13" t="s">
        <v>718</v>
      </c>
    </row>
    <row r="6" spans="1:20" ht="15" customHeight="1" thickBot="1" x14ac:dyDescent="0.25">
      <c r="B6" s="13"/>
    </row>
    <row r="7" spans="1:20" ht="20.25" customHeight="1" x14ac:dyDescent="0.2">
      <c r="B7" s="704" t="s">
        <v>34</v>
      </c>
      <c r="C7" s="704"/>
      <c r="D7" s="704"/>
      <c r="E7" s="704"/>
      <c r="F7" s="704"/>
      <c r="G7" s="704"/>
      <c r="H7" s="704"/>
      <c r="I7" s="72"/>
      <c r="J7" s="64"/>
    </row>
    <row r="8" spans="1:20" ht="45" customHeight="1" x14ac:dyDescent="0.2">
      <c r="B8" s="301" t="s">
        <v>197</v>
      </c>
      <c r="C8" s="242" t="s">
        <v>64</v>
      </c>
      <c r="D8" s="242" t="s">
        <v>198</v>
      </c>
      <c r="E8" s="242" t="s">
        <v>65</v>
      </c>
      <c r="F8" s="109" t="s">
        <v>22</v>
      </c>
      <c r="G8" s="242" t="s">
        <v>26</v>
      </c>
      <c r="H8" s="242" t="s">
        <v>240</v>
      </c>
      <c r="I8" s="73"/>
      <c r="J8" s="64"/>
    </row>
    <row r="9" spans="1:20" ht="15" customHeight="1" x14ac:dyDescent="0.25">
      <c r="A9" s="78"/>
      <c r="B9" s="94">
        <v>2008</v>
      </c>
      <c r="C9" s="94">
        <v>32</v>
      </c>
      <c r="D9" s="150">
        <v>163759</v>
      </c>
      <c r="E9" s="192">
        <f t="shared" ref="E9:E15" si="0">C9/D9*100000</f>
        <v>19.540910728570644</v>
      </c>
      <c r="F9" s="111">
        <f t="shared" ref="F9:F21" si="1">$E$21</f>
        <v>21.761375514540386</v>
      </c>
      <c r="G9" s="96"/>
      <c r="H9" s="96"/>
      <c r="I9" s="564">
        <f>E9-E33</f>
        <v>17.221922271335689</v>
      </c>
      <c r="J9" s="176"/>
      <c r="K9" s="176"/>
    </row>
    <row r="10" spans="1:20" ht="15" customHeight="1" x14ac:dyDescent="0.25">
      <c r="A10" s="78"/>
      <c r="B10" s="17">
        <v>2009</v>
      </c>
      <c r="C10" s="77">
        <v>40</v>
      </c>
      <c r="D10" s="153">
        <v>163801</v>
      </c>
      <c r="E10" s="193">
        <f t="shared" si="0"/>
        <v>24.419875336536407</v>
      </c>
      <c r="F10" s="74">
        <f t="shared" si="1"/>
        <v>21.761375514540386</v>
      </c>
      <c r="G10" s="80"/>
      <c r="H10" s="80">
        <f>(E10-E9)/E9</f>
        <v>0.24967948913620791</v>
      </c>
      <c r="I10" s="564">
        <f t="shared" ref="I10:I20" si="2">E10-E34</f>
        <v>19.237245209331629</v>
      </c>
      <c r="J10" s="176"/>
      <c r="K10" s="176"/>
    </row>
    <row r="11" spans="1:20" ht="15" customHeight="1" x14ac:dyDescent="0.25">
      <c r="A11" s="78"/>
      <c r="B11" s="94">
        <v>2010</v>
      </c>
      <c r="C11" s="94">
        <v>31</v>
      </c>
      <c r="D11" s="150">
        <v>163933</v>
      </c>
      <c r="E11" s="192">
        <f t="shared" si="0"/>
        <v>18.910164518431309</v>
      </c>
      <c r="F11" s="111">
        <f t="shared" si="1"/>
        <v>21.761375514540386</v>
      </c>
      <c r="G11" s="96"/>
      <c r="H11" s="96">
        <f t="shared" ref="H11:H15" si="3">(E11-E10)/E10</f>
        <v>-0.22562403542910831</v>
      </c>
      <c r="I11" s="564">
        <f t="shared" si="2"/>
        <v>12.608209193565511</v>
      </c>
      <c r="J11" s="176"/>
      <c r="K11" s="176"/>
    </row>
    <row r="12" spans="1:20" ht="15" customHeight="1" x14ac:dyDescent="0.25">
      <c r="A12" s="78"/>
      <c r="B12" s="17">
        <v>2011</v>
      </c>
      <c r="C12" s="77">
        <v>39</v>
      </c>
      <c r="D12" s="153">
        <v>163589</v>
      </c>
      <c r="E12" s="193">
        <f t="shared" si="0"/>
        <v>23.840233756548425</v>
      </c>
      <c r="F12" s="74">
        <f t="shared" si="1"/>
        <v>21.761375514540386</v>
      </c>
      <c r="G12" s="80"/>
      <c r="H12" s="80">
        <f t="shared" si="3"/>
        <v>0.26071001303621077</v>
      </c>
      <c r="I12" s="564">
        <f t="shared" si="2"/>
        <v>15.848818819452276</v>
      </c>
      <c r="J12" s="176"/>
      <c r="K12" s="176"/>
    </row>
    <row r="13" spans="1:20" ht="15" customHeight="1" x14ac:dyDescent="0.25">
      <c r="A13" s="78"/>
      <c r="B13" s="94">
        <v>2012</v>
      </c>
      <c r="C13" s="94">
        <v>36</v>
      </c>
      <c r="D13" s="150">
        <v>162881</v>
      </c>
      <c r="E13" s="192">
        <f t="shared" ref="E13" si="4">C13/D13*100000</f>
        <v>22.102025405050313</v>
      </c>
      <c r="F13" s="111">
        <f t="shared" si="1"/>
        <v>21.761375514540386</v>
      </c>
      <c r="G13" s="96"/>
      <c r="H13" s="96">
        <f t="shared" si="3"/>
        <v>-7.2910709234160181E-2</v>
      </c>
      <c r="I13" s="564">
        <f t="shared" si="2"/>
        <v>14.715703736423428</v>
      </c>
      <c r="J13" s="176"/>
      <c r="K13" s="176"/>
    </row>
    <row r="14" spans="1:20" ht="15" customHeight="1" x14ac:dyDescent="0.25">
      <c r="A14" s="78"/>
      <c r="B14" s="17">
        <v>2013</v>
      </c>
      <c r="C14" s="77">
        <v>30</v>
      </c>
      <c r="D14" s="153">
        <v>163574</v>
      </c>
      <c r="E14" s="193">
        <f>C14/D14*100000</f>
        <v>18.340323034223044</v>
      </c>
      <c r="F14" s="74">
        <f t="shared" si="1"/>
        <v>21.761375514540386</v>
      </c>
      <c r="G14" s="80">
        <f t="shared" ref="G14:G20" si="5">(E14-$E$21)/$E$21</f>
        <v>-0.15720754775043905</v>
      </c>
      <c r="H14" s="80">
        <f t="shared" si="3"/>
        <v>-0.17019717885075455</v>
      </c>
      <c r="I14" s="564">
        <f t="shared" si="2"/>
        <v>12.672224227924652</v>
      </c>
      <c r="J14" s="176"/>
      <c r="K14" s="176"/>
    </row>
    <row r="15" spans="1:20" ht="15" customHeight="1" x14ac:dyDescent="0.25">
      <c r="A15" s="78"/>
      <c r="B15" s="94">
        <v>2014</v>
      </c>
      <c r="C15" s="94">
        <v>27</v>
      </c>
      <c r="D15" s="150">
        <v>165177</v>
      </c>
      <c r="E15" s="192">
        <f t="shared" si="0"/>
        <v>16.34610145480303</v>
      </c>
      <c r="F15" s="111">
        <f t="shared" si="1"/>
        <v>21.761375514540386</v>
      </c>
      <c r="G15" s="96">
        <f t="shared" si="5"/>
        <v>-0.24884796717555888</v>
      </c>
      <c r="H15" s="96">
        <f t="shared" si="3"/>
        <v>-0.10873426687734977</v>
      </c>
      <c r="I15" s="564">
        <f t="shared" si="2"/>
        <v>11.826838094730721</v>
      </c>
      <c r="J15" s="176"/>
      <c r="K15" s="176"/>
    </row>
    <row r="16" spans="1:20" ht="15" customHeight="1" x14ac:dyDescent="0.25">
      <c r="A16" s="78"/>
      <c r="B16" s="17">
        <v>2015</v>
      </c>
      <c r="C16" s="77">
        <v>24</v>
      </c>
      <c r="D16" s="151">
        <v>166098</v>
      </c>
      <c r="E16" s="193">
        <f t="shared" ref="E16:E17" si="6">C16/D16*100000</f>
        <v>14.449301015063396</v>
      </c>
      <c r="F16" s="74">
        <f t="shared" si="1"/>
        <v>21.761375514540386</v>
      </c>
      <c r="G16" s="80">
        <f t="shared" si="5"/>
        <v>-0.33601159515818529</v>
      </c>
      <c r="H16" s="354">
        <f t="shared" ref="H16:H17" si="7">(E16-E15)/E15</f>
        <v>-0.11603992823513833</v>
      </c>
      <c r="I16" s="564">
        <f t="shared" si="2"/>
        <v>7.1274198548268428</v>
      </c>
      <c r="J16" s="302"/>
      <c r="K16" s="302"/>
    </row>
    <row r="17" spans="1:26" ht="15" customHeight="1" x14ac:dyDescent="0.25">
      <c r="A17" s="78"/>
      <c r="B17" s="94">
        <v>2016</v>
      </c>
      <c r="C17" s="94">
        <v>32</v>
      </c>
      <c r="D17" s="150">
        <v>166949</v>
      </c>
      <c r="E17" s="192">
        <f t="shared" si="6"/>
        <v>19.167530203834705</v>
      </c>
      <c r="F17" s="111">
        <f t="shared" si="1"/>
        <v>21.761375514540386</v>
      </c>
      <c r="G17" s="96">
        <f t="shared" si="5"/>
        <v>-0.11919491527419954</v>
      </c>
      <c r="H17" s="96">
        <f t="shared" si="7"/>
        <v>0.32653684658189036</v>
      </c>
      <c r="I17" s="564">
        <f t="shared" si="2"/>
        <v>14.11393400863113</v>
      </c>
      <c r="J17" s="432"/>
      <c r="K17" s="432"/>
    </row>
    <row r="18" spans="1:26" ht="15" customHeight="1" x14ac:dyDescent="0.25">
      <c r="A18" s="78"/>
      <c r="B18" s="476">
        <v>2017</v>
      </c>
      <c r="C18" s="478">
        <v>26</v>
      </c>
      <c r="D18" s="151">
        <v>167787</v>
      </c>
      <c r="E18" s="193">
        <f t="shared" ref="E18" si="8">C18/D18*100000</f>
        <v>15.495836983794932</v>
      </c>
      <c r="F18" s="74">
        <f t="shared" si="1"/>
        <v>21.761375514540386</v>
      </c>
      <c r="G18" s="80">
        <f t="shared" si="5"/>
        <v>-0.2879201513047272</v>
      </c>
      <c r="H18" s="354">
        <f t="shared" ref="H18" si="9">(E18-E17)/E17</f>
        <v>-0.19155797231013125</v>
      </c>
      <c r="I18" s="564">
        <f t="shared" si="2"/>
        <v>8.2125973988275405</v>
      </c>
      <c r="J18" s="486"/>
      <c r="K18" s="486"/>
    </row>
    <row r="19" spans="1:26" ht="15" customHeight="1" x14ac:dyDescent="0.25">
      <c r="A19" s="78"/>
      <c r="B19" s="480">
        <v>2018</v>
      </c>
      <c r="C19" s="480">
        <v>23</v>
      </c>
      <c r="D19" s="150">
        <v>168744</v>
      </c>
      <c r="E19" s="192">
        <f t="shared" ref="E19:E20" si="10">C19/D19*100000</f>
        <v>13.630114255914284</v>
      </c>
      <c r="F19" s="111">
        <f t="shared" si="1"/>
        <v>21.761375514540386</v>
      </c>
      <c r="G19" s="96">
        <f t="shared" si="5"/>
        <v>-0.37365566589267318</v>
      </c>
      <c r="H19" s="96">
        <f t="shared" ref="H19:H20" si="11">(E19-E18)/E18</f>
        <v>-0.12040154590111933</v>
      </c>
      <c r="I19" s="564">
        <f t="shared" si="2"/>
        <v>10.851981494505882</v>
      </c>
      <c r="J19" s="486"/>
      <c r="K19" s="486"/>
    </row>
    <row r="20" spans="1:26" ht="15" customHeight="1" x14ac:dyDescent="0.25">
      <c r="A20" s="78"/>
      <c r="B20" s="478">
        <v>2019</v>
      </c>
      <c r="C20" s="478">
        <v>28</v>
      </c>
      <c r="D20" s="151">
        <v>169933</v>
      </c>
      <c r="E20" s="208">
        <f t="shared" si="10"/>
        <v>16.47708214413916</v>
      </c>
      <c r="F20" s="74">
        <f t="shared" si="1"/>
        <v>21.761375514540386</v>
      </c>
      <c r="G20" s="98">
        <f t="shared" si="5"/>
        <v>-0.24282901450188193</v>
      </c>
      <c r="H20" s="98">
        <f t="shared" si="11"/>
        <v>0.20887336927418196</v>
      </c>
      <c r="I20" s="564">
        <f t="shared" si="2"/>
        <v>6.5179698330164921</v>
      </c>
      <c r="J20" s="486"/>
      <c r="K20" s="486"/>
    </row>
    <row r="21" spans="1:26" ht="30" customHeight="1" thickBot="1" x14ac:dyDescent="0.25">
      <c r="B21" s="244" t="s">
        <v>182</v>
      </c>
      <c r="C21" s="47">
        <f>AVERAGE(C9:C13)</f>
        <v>35.6</v>
      </c>
      <c r="D21" s="179">
        <f>AVERAGE(D9:D13)</f>
        <v>163592.6</v>
      </c>
      <c r="E21" s="194">
        <f t="shared" ref="E21" si="12">C21/D21*100000</f>
        <v>21.761375514540386</v>
      </c>
      <c r="F21" s="62">
        <f t="shared" si="1"/>
        <v>21.761375514540386</v>
      </c>
      <c r="G21" s="81"/>
      <c r="H21" s="81"/>
      <c r="I21" s="73"/>
      <c r="J21" s="64"/>
      <c r="K21" s="75"/>
    </row>
    <row r="22" spans="1:26" ht="12" customHeight="1" x14ac:dyDescent="0.2">
      <c r="B22" s="222" t="s">
        <v>569</v>
      </c>
    </row>
    <row r="23" spans="1:26" ht="12" customHeight="1" x14ac:dyDescent="0.2">
      <c r="B23" s="222" t="s">
        <v>233</v>
      </c>
      <c r="L23" s="117"/>
    </row>
    <row r="24" spans="1:26" ht="12" customHeight="1" x14ac:dyDescent="0.2">
      <c r="B24" s="222" t="s">
        <v>514</v>
      </c>
      <c r="L24" s="117"/>
      <c r="O24" s="75"/>
    </row>
    <row r="25" spans="1:26" ht="12" customHeight="1" x14ac:dyDescent="0.2">
      <c r="B25" s="226" t="s">
        <v>234</v>
      </c>
      <c r="O25" s="75"/>
    </row>
    <row r="26" spans="1:26" ht="15" customHeight="1" x14ac:dyDescent="0.2">
      <c r="B26" s="50"/>
    </row>
    <row r="27" spans="1:26" s="9" customFormat="1" ht="15" customHeight="1" x14ac:dyDescent="0.2">
      <c r="B27" s="39" t="s">
        <v>304</v>
      </c>
      <c r="H27" s="251"/>
    </row>
    <row r="28" spans="1:26" ht="30" customHeight="1" x14ac:dyDescent="0.25">
      <c r="B28" s="705" t="s">
        <v>614</v>
      </c>
      <c r="C28" s="705"/>
      <c r="D28" s="705"/>
      <c r="E28" s="705"/>
      <c r="F28" s="705"/>
      <c r="G28" s="705"/>
      <c r="H28" s="705"/>
      <c r="I28" s="107"/>
      <c r="J28" s="107"/>
      <c r="K28" s="107"/>
      <c r="L28" s="107"/>
      <c r="M28" s="107"/>
      <c r="N28" s="243"/>
      <c r="P28" s="701"/>
      <c r="Q28" s="701"/>
      <c r="R28" s="701"/>
      <c r="S28" s="701"/>
      <c r="T28" s="701"/>
      <c r="U28" s="701"/>
      <c r="V28" s="701"/>
      <c r="W28" s="701"/>
      <c r="X28" s="701"/>
      <c r="Y28" s="701"/>
      <c r="Z28" s="701"/>
    </row>
    <row r="29" spans="1:26" ht="15" customHeight="1" x14ac:dyDescent="0.2">
      <c r="B29" s="13" t="s">
        <v>718</v>
      </c>
    </row>
    <row r="30" spans="1:26" ht="15" customHeight="1" thickBot="1" x14ac:dyDescent="0.25">
      <c r="B30" s="13"/>
      <c r="H30" s="153"/>
    </row>
    <row r="31" spans="1:26" ht="20.25" customHeight="1" x14ac:dyDescent="0.2">
      <c r="B31" s="704" t="s">
        <v>35</v>
      </c>
      <c r="C31" s="704"/>
      <c r="D31" s="704"/>
      <c r="E31" s="704"/>
      <c r="F31" s="704"/>
      <c r="G31" s="704"/>
      <c r="H31" s="704"/>
      <c r="I31" s="72"/>
      <c r="J31" s="64"/>
    </row>
    <row r="32" spans="1:26" ht="45" customHeight="1" x14ac:dyDescent="0.2">
      <c r="B32" s="242" t="s">
        <v>197</v>
      </c>
      <c r="C32" s="242" t="s">
        <v>64</v>
      </c>
      <c r="D32" s="242" t="s">
        <v>198</v>
      </c>
      <c r="E32" s="242" t="s">
        <v>65</v>
      </c>
      <c r="F32" s="109" t="s">
        <v>22</v>
      </c>
      <c r="G32" s="242" t="s">
        <v>26</v>
      </c>
      <c r="H32" s="242" t="s">
        <v>240</v>
      </c>
      <c r="I32" s="73"/>
      <c r="J32" s="64"/>
    </row>
    <row r="33" spans="1:15" ht="15" customHeight="1" x14ac:dyDescent="0.25">
      <c r="A33" s="78"/>
      <c r="B33" s="94">
        <v>2008</v>
      </c>
      <c r="C33" s="94">
        <v>4</v>
      </c>
      <c r="D33" s="150">
        <v>172489</v>
      </c>
      <c r="E33" s="192">
        <f>C33/D33*100000</f>
        <v>2.3189884572349539</v>
      </c>
      <c r="F33" s="111">
        <f t="shared" ref="F33:F45" si="13">$E$45</f>
        <v>5.8494019846676855</v>
      </c>
      <c r="G33" s="96"/>
      <c r="H33" s="96"/>
      <c r="I33" s="73"/>
      <c r="J33" s="176"/>
      <c r="K33" s="176"/>
    </row>
    <row r="34" spans="1:15" ht="15" customHeight="1" x14ac:dyDescent="0.25">
      <c r="A34" s="78"/>
      <c r="B34" s="17">
        <v>2009</v>
      </c>
      <c r="C34" s="77">
        <v>9</v>
      </c>
      <c r="D34" s="153">
        <v>173657</v>
      </c>
      <c r="E34" s="193">
        <f t="shared" ref="E34:E36" si="14">C34/D34*100000</f>
        <v>5.182630127204777</v>
      </c>
      <c r="F34" s="74">
        <f t="shared" si="13"/>
        <v>5.8494019846676855</v>
      </c>
      <c r="G34" s="80"/>
      <c r="H34" s="80" t="s">
        <v>33</v>
      </c>
      <c r="I34" s="73"/>
      <c r="J34" s="176"/>
      <c r="K34" s="176"/>
    </row>
    <row r="35" spans="1:15" ht="15" customHeight="1" x14ac:dyDescent="0.25">
      <c r="A35" s="78"/>
      <c r="B35" s="94">
        <v>2010</v>
      </c>
      <c r="C35" s="94">
        <v>11</v>
      </c>
      <c r="D35" s="150">
        <v>174549</v>
      </c>
      <c r="E35" s="192">
        <f t="shared" si="14"/>
        <v>6.3019553248657978</v>
      </c>
      <c r="F35" s="111">
        <f t="shared" si="13"/>
        <v>5.8494019846676855</v>
      </c>
      <c r="G35" s="96"/>
      <c r="H35" s="96" t="s">
        <v>33</v>
      </c>
      <c r="I35" s="73"/>
      <c r="J35" s="176"/>
      <c r="K35" s="176"/>
    </row>
    <row r="36" spans="1:15" ht="15" customHeight="1" x14ac:dyDescent="0.25">
      <c r="A36" s="78"/>
      <c r="B36" s="17">
        <v>2011</v>
      </c>
      <c r="C36" s="77">
        <v>14</v>
      </c>
      <c r="D36" s="153">
        <v>175188</v>
      </c>
      <c r="E36" s="193">
        <f t="shared" si="14"/>
        <v>7.991414937096148</v>
      </c>
      <c r="F36" s="74">
        <f t="shared" si="13"/>
        <v>5.8494019846676855</v>
      </c>
      <c r="G36" s="80"/>
      <c r="H36" s="80" t="s">
        <v>33</v>
      </c>
      <c r="I36" s="73"/>
      <c r="J36" s="176"/>
      <c r="K36" s="176"/>
    </row>
    <row r="37" spans="1:15" ht="15" customHeight="1" x14ac:dyDescent="0.25">
      <c r="A37" s="78"/>
      <c r="B37" s="94">
        <v>2012</v>
      </c>
      <c r="C37" s="94">
        <v>13</v>
      </c>
      <c r="D37" s="150">
        <v>176001</v>
      </c>
      <c r="E37" s="192">
        <f>C37/D37*100000</f>
        <v>7.3863216686268833</v>
      </c>
      <c r="F37" s="111">
        <f t="shared" si="13"/>
        <v>5.8494019846676855</v>
      </c>
      <c r="G37" s="96"/>
      <c r="H37" s="96" t="s">
        <v>33</v>
      </c>
      <c r="I37" s="73"/>
      <c r="J37" s="176"/>
      <c r="K37" s="176"/>
    </row>
    <row r="38" spans="1:15" ht="15" customHeight="1" x14ac:dyDescent="0.25">
      <c r="A38" s="78"/>
      <c r="B38" s="17">
        <v>2013</v>
      </c>
      <c r="C38" s="77">
        <v>10</v>
      </c>
      <c r="D38" s="153">
        <v>176426</v>
      </c>
      <c r="E38" s="193">
        <f t="shared" ref="E38" si="15">C38/D38*100000</f>
        <v>5.6680988062983912</v>
      </c>
      <c r="F38" s="74">
        <f t="shared" si="13"/>
        <v>5.8494019846676855</v>
      </c>
      <c r="G38" s="80" t="s">
        <v>33</v>
      </c>
      <c r="H38" s="80" t="s">
        <v>33</v>
      </c>
      <c r="I38" s="64"/>
      <c r="J38" s="176"/>
      <c r="K38" s="176"/>
    </row>
    <row r="39" spans="1:15" ht="15" customHeight="1" x14ac:dyDescent="0.25">
      <c r="A39" s="78"/>
      <c r="B39" s="94">
        <v>2014</v>
      </c>
      <c r="C39" s="94">
        <v>8</v>
      </c>
      <c r="D39" s="150">
        <v>177020</v>
      </c>
      <c r="E39" s="192">
        <f t="shared" ref="E39:E44" si="16">C39/D39*100000</f>
        <v>4.5192633600723076</v>
      </c>
      <c r="F39" s="111">
        <f t="shared" si="13"/>
        <v>5.8494019846676855</v>
      </c>
      <c r="G39" s="96" t="s">
        <v>33</v>
      </c>
      <c r="H39" s="96" t="s">
        <v>33</v>
      </c>
      <c r="I39" s="73"/>
      <c r="J39" s="176"/>
      <c r="K39" s="176"/>
    </row>
    <row r="40" spans="1:15" ht="15" customHeight="1" x14ac:dyDescent="0.25">
      <c r="A40" s="78"/>
      <c r="B40" s="17">
        <v>2015</v>
      </c>
      <c r="C40" s="77">
        <v>13</v>
      </c>
      <c r="D40" s="151">
        <v>177550</v>
      </c>
      <c r="E40" s="193">
        <f t="shared" si="16"/>
        <v>7.3218811602365532</v>
      </c>
      <c r="F40" s="74">
        <f t="shared" si="13"/>
        <v>5.8494019846676855</v>
      </c>
      <c r="G40" s="80" t="s">
        <v>33</v>
      </c>
      <c r="H40" s="80" t="s">
        <v>33</v>
      </c>
      <c r="I40" s="73"/>
      <c r="J40" s="304"/>
      <c r="K40" s="304"/>
    </row>
    <row r="41" spans="1:15" ht="15" customHeight="1" x14ac:dyDescent="0.25">
      <c r="A41" s="78"/>
      <c r="B41" s="94">
        <v>2016</v>
      </c>
      <c r="C41" s="94">
        <v>9</v>
      </c>
      <c r="D41" s="150">
        <v>178091</v>
      </c>
      <c r="E41" s="192">
        <f t="shared" si="16"/>
        <v>5.0535961952035757</v>
      </c>
      <c r="F41" s="111">
        <f t="shared" si="13"/>
        <v>5.8494019846676855</v>
      </c>
      <c r="G41" s="96" t="s">
        <v>33</v>
      </c>
      <c r="H41" s="96" t="s">
        <v>33</v>
      </c>
      <c r="I41" s="73"/>
      <c r="J41" s="432"/>
      <c r="K41" s="432"/>
    </row>
    <row r="42" spans="1:15" ht="15" customHeight="1" x14ac:dyDescent="0.25">
      <c r="A42" s="78"/>
      <c r="B42" s="476">
        <v>2017</v>
      </c>
      <c r="C42" s="478">
        <v>13</v>
      </c>
      <c r="D42" s="151">
        <v>178492</v>
      </c>
      <c r="E42" s="193">
        <f t="shared" si="16"/>
        <v>7.2832395849673928</v>
      </c>
      <c r="F42" s="74">
        <f t="shared" si="13"/>
        <v>5.8494019846676855</v>
      </c>
      <c r="G42" s="80" t="s">
        <v>33</v>
      </c>
      <c r="H42" s="80" t="s">
        <v>33</v>
      </c>
      <c r="I42" s="73"/>
      <c r="J42" s="486"/>
      <c r="K42" s="486"/>
    </row>
    <row r="43" spans="1:15" ht="15" customHeight="1" x14ac:dyDescent="0.25">
      <c r="A43" s="78"/>
      <c r="B43" s="480">
        <v>2018</v>
      </c>
      <c r="C43" s="480">
        <v>5</v>
      </c>
      <c r="D43" s="150">
        <v>179977</v>
      </c>
      <c r="E43" s="192">
        <f t="shared" si="16"/>
        <v>2.7781327614084019</v>
      </c>
      <c r="F43" s="111">
        <f t="shared" si="13"/>
        <v>5.8494019846676855</v>
      </c>
      <c r="G43" s="96" t="s">
        <v>33</v>
      </c>
      <c r="H43" s="96" t="s">
        <v>33</v>
      </c>
      <c r="I43" s="73"/>
      <c r="J43" s="486"/>
      <c r="K43" s="486"/>
    </row>
    <row r="44" spans="1:15" ht="15" customHeight="1" x14ac:dyDescent="0.25">
      <c r="A44" s="78"/>
      <c r="B44" s="478">
        <v>2019</v>
      </c>
      <c r="C44" s="478">
        <v>18</v>
      </c>
      <c r="D44" s="151">
        <v>180739</v>
      </c>
      <c r="E44" s="208">
        <f t="shared" si="16"/>
        <v>9.9591123111226683</v>
      </c>
      <c r="F44" s="74">
        <f t="shared" si="13"/>
        <v>5.8494019846676855</v>
      </c>
      <c r="G44" s="98" t="s">
        <v>33</v>
      </c>
      <c r="H44" s="98" t="s">
        <v>33</v>
      </c>
      <c r="I44" s="73"/>
      <c r="J44" s="486"/>
      <c r="K44" s="486"/>
    </row>
    <row r="45" spans="1:15" ht="30" customHeight="1" thickBot="1" x14ac:dyDescent="0.25">
      <c r="B45" s="244" t="s">
        <v>182</v>
      </c>
      <c r="C45" s="47">
        <f>AVERAGE(C33:C37)</f>
        <v>10.199999999999999</v>
      </c>
      <c r="D45" s="179">
        <f>AVERAGE(D33:D37)</f>
        <v>174376.8</v>
      </c>
      <c r="E45" s="194">
        <f t="shared" ref="E45" si="17">C45/D45*100000</f>
        <v>5.8494019846676855</v>
      </c>
      <c r="F45" s="62">
        <f t="shared" si="13"/>
        <v>5.8494019846676855</v>
      </c>
      <c r="G45" s="81"/>
      <c r="H45" s="81"/>
      <c r="I45" s="64"/>
      <c r="J45" s="64"/>
      <c r="K45" s="75"/>
    </row>
    <row r="46" spans="1:15" ht="12" customHeight="1" x14ac:dyDescent="0.2">
      <c r="B46" s="222" t="s">
        <v>569</v>
      </c>
    </row>
    <row r="47" spans="1:15" ht="12" customHeight="1" x14ac:dyDescent="0.2">
      <c r="B47" s="222" t="s">
        <v>233</v>
      </c>
      <c r="L47" s="117"/>
    </row>
    <row r="48" spans="1:15" ht="12" customHeight="1" x14ac:dyDescent="0.2">
      <c r="B48" s="222" t="s">
        <v>514</v>
      </c>
      <c r="L48" s="117"/>
      <c r="O48" s="75"/>
    </row>
    <row r="49" spans="1:26" ht="12" customHeight="1" x14ac:dyDescent="0.2">
      <c r="B49" s="226" t="s">
        <v>234</v>
      </c>
      <c r="O49" s="75"/>
    </row>
    <row r="50" spans="1:26" ht="12" customHeight="1" x14ac:dyDescent="0.2">
      <c r="B50" s="226"/>
      <c r="O50" s="75"/>
    </row>
    <row r="51" spans="1:26" ht="15" customHeight="1" x14ac:dyDescent="0.2">
      <c r="B51" s="56" t="s">
        <v>21</v>
      </c>
    </row>
    <row r="52" spans="1:26" ht="15" customHeight="1" x14ac:dyDescent="0.2"/>
    <row r="53" spans="1:26" ht="15" customHeight="1" x14ac:dyDescent="0.2">
      <c r="H53" s="80"/>
    </row>
    <row r="54" spans="1:26" ht="15" customHeight="1" x14ac:dyDescent="0.25">
      <c r="B54" s="39" t="s">
        <v>261</v>
      </c>
      <c r="C54" s="9"/>
      <c r="D54" s="9"/>
      <c r="E54" s="9"/>
      <c r="F54" s="9"/>
      <c r="G54" s="9"/>
      <c r="H54" s="107"/>
      <c r="I54" s="9"/>
      <c r="J54" s="9"/>
      <c r="K54" s="9"/>
      <c r="L54" s="9"/>
      <c r="M54" s="9"/>
      <c r="N54" s="9"/>
      <c r="O54" s="1"/>
      <c r="P54" s="1"/>
      <c r="Q54" s="1"/>
      <c r="R54" s="1"/>
      <c r="S54" s="1"/>
      <c r="T54" s="1"/>
      <c r="U54" s="1"/>
      <c r="V54" s="1"/>
      <c r="W54" s="1"/>
      <c r="X54" s="1"/>
      <c r="Y54" s="1"/>
      <c r="Z54" s="1"/>
    </row>
    <row r="55" spans="1:26" ht="45" customHeight="1" x14ac:dyDescent="0.25">
      <c r="A55" s="9"/>
      <c r="B55" s="705" t="s">
        <v>615</v>
      </c>
      <c r="C55" s="705"/>
      <c r="D55" s="705"/>
      <c r="E55" s="705"/>
      <c r="F55" s="705"/>
      <c r="G55" s="705"/>
      <c r="H55" s="705"/>
      <c r="I55" s="107"/>
      <c r="K55" s="701" t="s">
        <v>746</v>
      </c>
      <c r="L55" s="701"/>
      <c r="M55" s="701"/>
      <c r="N55" s="701"/>
      <c r="O55" s="701"/>
      <c r="P55" s="701"/>
      <c r="Q55" s="701"/>
      <c r="R55" s="701"/>
      <c r="S55" s="701"/>
      <c r="T55" s="701"/>
      <c r="U55" s="107"/>
      <c r="V55" s="107"/>
      <c r="W55" s="107"/>
      <c r="X55" s="107"/>
      <c r="Y55" s="107"/>
      <c r="Z55" s="107"/>
    </row>
    <row r="56" spans="1:26" ht="15" customHeight="1" x14ac:dyDescent="0.25">
      <c r="A56" s="9"/>
      <c r="B56" s="13" t="s">
        <v>718</v>
      </c>
      <c r="C56" s="107"/>
      <c r="D56" s="107"/>
      <c r="E56" s="107"/>
      <c r="F56" s="107"/>
      <c r="G56" s="107"/>
      <c r="H56" s="114"/>
      <c r="I56" s="107"/>
      <c r="J56" s="107"/>
      <c r="K56" s="107"/>
      <c r="L56" s="107"/>
      <c r="M56" s="1"/>
      <c r="N56" s="1"/>
      <c r="O56" s="1"/>
      <c r="P56" s="1"/>
      <c r="Q56" s="1"/>
      <c r="R56" s="1"/>
      <c r="S56" s="1"/>
      <c r="T56" s="1"/>
      <c r="U56" s="1"/>
      <c r="V56" s="1"/>
      <c r="W56" s="1"/>
      <c r="X56" s="1"/>
      <c r="Y56" s="1"/>
      <c r="Z56" s="1"/>
    </row>
    <row r="57" spans="1:26" ht="15" customHeight="1" thickBot="1" x14ac:dyDescent="0.25">
      <c r="A57" s="9"/>
      <c r="B57" s="1"/>
      <c r="C57" s="1"/>
      <c r="D57" s="1"/>
      <c r="E57" s="1"/>
      <c r="F57" s="1"/>
      <c r="G57" s="1"/>
      <c r="H57" s="2"/>
      <c r="I57" s="1"/>
      <c r="J57" s="1"/>
      <c r="K57" s="1"/>
      <c r="L57" s="1"/>
      <c r="M57" s="1"/>
      <c r="N57" s="1"/>
      <c r="O57" s="1"/>
      <c r="P57" s="1"/>
      <c r="Q57" s="1"/>
      <c r="R57" s="1"/>
      <c r="S57" s="1"/>
      <c r="T57" s="1"/>
      <c r="U57" s="1"/>
      <c r="V57" s="1"/>
      <c r="W57" s="1"/>
      <c r="X57" s="1"/>
      <c r="Y57" s="1"/>
      <c r="Z57" s="1"/>
    </row>
    <row r="58" spans="1:26" ht="20.25" customHeight="1" x14ac:dyDescent="0.2">
      <c r="A58" s="9"/>
      <c r="B58" s="704" t="s">
        <v>34</v>
      </c>
      <c r="C58" s="704"/>
      <c r="D58" s="704"/>
      <c r="E58" s="704"/>
      <c r="F58" s="704"/>
      <c r="G58" s="704"/>
      <c r="H58" s="704"/>
      <c r="I58" s="1"/>
      <c r="J58" s="1"/>
      <c r="K58" s="1"/>
      <c r="L58" s="1"/>
      <c r="M58" s="1"/>
      <c r="N58" s="1"/>
      <c r="O58" s="1"/>
      <c r="P58" s="1"/>
      <c r="Q58" s="1"/>
      <c r="R58" s="1"/>
      <c r="S58" s="1"/>
      <c r="T58" s="1"/>
    </row>
    <row r="59" spans="1:26" ht="45" customHeight="1" x14ac:dyDescent="0.2">
      <c r="A59" s="9"/>
      <c r="B59" s="108" t="s">
        <v>197</v>
      </c>
      <c r="C59" s="108" t="s">
        <v>64</v>
      </c>
      <c r="D59" s="108" t="s">
        <v>198</v>
      </c>
      <c r="E59" s="242" t="s">
        <v>65</v>
      </c>
      <c r="F59" s="242" t="s">
        <v>22</v>
      </c>
      <c r="G59" s="242" t="s">
        <v>26</v>
      </c>
      <c r="H59" s="242" t="s">
        <v>240</v>
      </c>
      <c r="I59" s="1"/>
      <c r="J59" s="1"/>
      <c r="K59" s="1"/>
      <c r="L59" s="1"/>
      <c r="M59" s="1"/>
      <c r="N59" s="1"/>
      <c r="O59" s="1"/>
      <c r="P59" s="1"/>
      <c r="Q59" s="1"/>
      <c r="R59" s="1"/>
      <c r="S59" s="1"/>
      <c r="T59" s="1"/>
    </row>
    <row r="60" spans="1:26" ht="15" customHeight="1" x14ac:dyDescent="0.2">
      <c r="A60" s="9"/>
      <c r="B60" s="94" t="s">
        <v>104</v>
      </c>
      <c r="C60" s="110">
        <f t="shared" ref="C60:D67" si="18">AVERAGE(C9:C13)</f>
        <v>35.6</v>
      </c>
      <c r="D60" s="150">
        <f t="shared" si="18"/>
        <v>163592.6</v>
      </c>
      <c r="E60" s="192">
        <f t="shared" ref="E60:E68" si="19">C60/D60*100000</f>
        <v>21.761375514540386</v>
      </c>
      <c r="F60" s="110">
        <f t="shared" ref="F60:F68" si="20">$E$68</f>
        <v>21.761375514540386</v>
      </c>
      <c r="G60" s="96"/>
      <c r="H60" s="96"/>
      <c r="I60" s="356"/>
      <c r="J60" s="1"/>
      <c r="K60" s="1"/>
      <c r="L60" s="1"/>
      <c r="M60" s="1"/>
      <c r="N60" s="1"/>
      <c r="O60" s="1"/>
      <c r="P60" s="1"/>
      <c r="Q60" s="1"/>
      <c r="R60" s="1"/>
      <c r="S60" s="1"/>
      <c r="T60" s="1"/>
    </row>
    <row r="61" spans="1:26" ht="15" customHeight="1" x14ac:dyDescent="0.2">
      <c r="A61" s="9"/>
      <c r="B61" s="17" t="s">
        <v>176</v>
      </c>
      <c r="C61" s="76">
        <f t="shared" si="18"/>
        <v>35.200000000000003</v>
      </c>
      <c r="D61" s="153">
        <f t="shared" si="18"/>
        <v>163555.6</v>
      </c>
      <c r="E61" s="193">
        <f t="shared" si="19"/>
        <v>21.521733282137696</v>
      </c>
      <c r="F61" s="76">
        <f t="shared" si="20"/>
        <v>21.761375514540386</v>
      </c>
      <c r="G61" s="80">
        <f t="shared" ref="G61:G67" si="21">(E61-$E$68)/$E$68</f>
        <v>-1.1012274120382144E-2</v>
      </c>
      <c r="H61" s="80">
        <f t="shared" ref="H61:H66" si="22">(E61-E60)/E60</f>
        <v>-1.1012274120382144E-2</v>
      </c>
      <c r="I61" s="356"/>
      <c r="J61" s="1"/>
      <c r="K61" s="1"/>
      <c r="L61" s="1"/>
      <c r="M61" s="1"/>
      <c r="N61" s="1"/>
      <c r="O61" s="1"/>
      <c r="P61" s="1"/>
      <c r="Q61" s="1"/>
      <c r="R61" s="1"/>
      <c r="S61" s="1"/>
      <c r="T61" s="1"/>
    </row>
    <row r="62" spans="1:26" ht="15" customHeight="1" x14ac:dyDescent="0.2">
      <c r="A62" s="9"/>
      <c r="B62" s="94" t="s">
        <v>207</v>
      </c>
      <c r="C62" s="110">
        <f t="shared" si="18"/>
        <v>32.6</v>
      </c>
      <c r="D62" s="150">
        <f t="shared" si="18"/>
        <v>163830.79999999999</v>
      </c>
      <c r="E62" s="192">
        <f t="shared" ref="E62" si="23">C62/D62*100000</f>
        <v>19.89857828930824</v>
      </c>
      <c r="F62" s="110">
        <f t="shared" si="20"/>
        <v>21.761375514540386</v>
      </c>
      <c r="G62" s="96">
        <f t="shared" si="21"/>
        <v>-8.5601079030481031E-2</v>
      </c>
      <c r="H62" s="96">
        <f t="shared" si="22"/>
        <v>-7.5419343393527641E-2</v>
      </c>
      <c r="I62" s="356"/>
      <c r="J62" s="1"/>
      <c r="K62" s="1"/>
      <c r="L62" s="1"/>
      <c r="M62" s="1"/>
      <c r="N62" s="1"/>
      <c r="O62" s="1"/>
      <c r="P62" s="1"/>
      <c r="Q62" s="1"/>
      <c r="R62" s="1"/>
      <c r="S62" s="1"/>
      <c r="T62" s="1"/>
    </row>
    <row r="63" spans="1:26" ht="15" customHeight="1" x14ac:dyDescent="0.2">
      <c r="A63" s="9"/>
      <c r="B63" s="17" t="s">
        <v>336</v>
      </c>
      <c r="C63" s="76">
        <f t="shared" si="18"/>
        <v>31.2</v>
      </c>
      <c r="D63" s="153">
        <f t="shared" si="18"/>
        <v>164263.79999999999</v>
      </c>
      <c r="E63" s="193">
        <f t="shared" ref="E63" si="24">C63/D63*100000</f>
        <v>18.993837960646228</v>
      </c>
      <c r="F63" s="76">
        <f t="shared" si="20"/>
        <v>21.761375514540386</v>
      </c>
      <c r="G63" s="80">
        <f t="shared" si="21"/>
        <v>-0.1271765910222431</v>
      </c>
      <c r="H63" s="80">
        <f t="shared" si="22"/>
        <v>-4.5467586453055306E-2</v>
      </c>
      <c r="I63" s="356"/>
      <c r="J63" s="1"/>
      <c r="K63" s="1"/>
      <c r="L63" s="1"/>
      <c r="M63" s="1"/>
      <c r="N63" s="1"/>
      <c r="O63" s="1"/>
      <c r="P63" s="1"/>
      <c r="Q63" s="1"/>
      <c r="R63" s="1"/>
      <c r="S63" s="1"/>
      <c r="T63" s="1"/>
    </row>
    <row r="64" spans="1:26" ht="15" customHeight="1" x14ac:dyDescent="0.2">
      <c r="A64" s="9"/>
      <c r="B64" s="94" t="s">
        <v>467</v>
      </c>
      <c r="C64" s="110">
        <f t="shared" si="18"/>
        <v>29.8</v>
      </c>
      <c r="D64" s="150">
        <f t="shared" si="18"/>
        <v>164935.79999999999</v>
      </c>
      <c r="E64" s="192">
        <f t="shared" ref="E64" si="25">C64/D64*100000</f>
        <v>18.067636013527689</v>
      </c>
      <c r="F64" s="110">
        <f t="shared" si="20"/>
        <v>21.761375514540386</v>
      </c>
      <c r="G64" s="96">
        <f t="shared" si="21"/>
        <v>-0.16973832828465443</v>
      </c>
      <c r="H64" s="96">
        <f t="shared" si="22"/>
        <v>-4.8763285705477652E-2</v>
      </c>
      <c r="I64" s="356"/>
      <c r="J64" s="1"/>
      <c r="K64" s="1"/>
      <c r="L64" s="1"/>
      <c r="M64" s="1"/>
      <c r="N64" s="1"/>
      <c r="O64" s="1"/>
      <c r="P64" s="1"/>
      <c r="Q64" s="1"/>
      <c r="R64" s="1"/>
      <c r="S64" s="1"/>
      <c r="T64" s="1"/>
    </row>
    <row r="65" spans="1:26" ht="15" customHeight="1" x14ac:dyDescent="0.2">
      <c r="A65" s="9"/>
      <c r="B65" s="476" t="s">
        <v>565</v>
      </c>
      <c r="C65" s="76">
        <f t="shared" si="18"/>
        <v>27.8</v>
      </c>
      <c r="D65" s="153">
        <f t="shared" si="18"/>
        <v>165917</v>
      </c>
      <c r="E65" s="193">
        <f t="shared" ref="E65" si="26">C65/D65*100000</f>
        <v>16.755365634624543</v>
      </c>
      <c r="F65" s="76">
        <f t="shared" si="20"/>
        <v>21.761375514540386</v>
      </c>
      <c r="G65" s="80">
        <f t="shared" si="21"/>
        <v>-0.23004105951716874</v>
      </c>
      <c r="H65" s="80">
        <f t="shared" si="22"/>
        <v>-7.2630994886138805E-2</v>
      </c>
      <c r="I65" s="356"/>
      <c r="J65" s="1"/>
      <c r="K65" s="1"/>
      <c r="L65" s="1"/>
      <c r="M65" s="1"/>
      <c r="N65" s="1"/>
      <c r="O65" s="1"/>
      <c r="P65" s="1"/>
      <c r="Q65" s="1"/>
      <c r="R65" s="1"/>
      <c r="S65" s="1"/>
      <c r="T65" s="1"/>
    </row>
    <row r="66" spans="1:26" ht="15" customHeight="1" x14ac:dyDescent="0.2">
      <c r="A66" s="9"/>
      <c r="B66" s="480" t="s">
        <v>599</v>
      </c>
      <c r="C66" s="110">
        <f t="shared" si="18"/>
        <v>26.4</v>
      </c>
      <c r="D66" s="150">
        <f t="shared" si="18"/>
        <v>166951</v>
      </c>
      <c r="E66" s="192">
        <f t="shared" ref="E66" si="27">C66/D66*100000</f>
        <v>15.813022982791358</v>
      </c>
      <c r="F66" s="111">
        <f t="shared" si="20"/>
        <v>21.761375514540386</v>
      </c>
      <c r="G66" s="96">
        <f t="shared" si="21"/>
        <v>-0.27334451022061973</v>
      </c>
      <c r="H66" s="96">
        <f t="shared" si="22"/>
        <v>-5.6241246677772125E-2</v>
      </c>
      <c r="I66" s="356"/>
      <c r="J66" s="1"/>
      <c r="K66" s="1"/>
      <c r="L66" s="1"/>
      <c r="M66" s="1"/>
      <c r="N66" s="1"/>
      <c r="O66" s="1"/>
      <c r="P66" s="1"/>
      <c r="Q66" s="1"/>
      <c r="R66" s="1"/>
      <c r="S66" s="1"/>
      <c r="T66" s="1"/>
    </row>
    <row r="67" spans="1:26" ht="15" customHeight="1" x14ac:dyDescent="0.2">
      <c r="A67" s="9"/>
      <c r="B67" s="478" t="s">
        <v>673</v>
      </c>
      <c r="C67" s="76">
        <f>AVERAGE(C16:C20)</f>
        <v>26.6</v>
      </c>
      <c r="D67" s="151">
        <f t="shared" si="18"/>
        <v>167902.2</v>
      </c>
      <c r="E67" s="208">
        <f t="shared" ref="E67" si="28">C67/D67*100000</f>
        <v>15.842555964126735</v>
      </c>
      <c r="F67" s="76">
        <f t="shared" si="20"/>
        <v>21.761375514540386</v>
      </c>
      <c r="G67" s="98">
        <f t="shared" si="21"/>
        <v>-0.27198738179297766</v>
      </c>
      <c r="H67" s="98">
        <f t="shared" ref="H67" si="29">(E67-E66)/E66</f>
        <v>1.867636654137325E-3</v>
      </c>
      <c r="I67" s="356"/>
      <c r="J67" s="1"/>
      <c r="K67" s="1"/>
      <c r="L67" s="1"/>
      <c r="M67" s="1"/>
      <c r="N67" s="1"/>
      <c r="O67" s="1"/>
      <c r="P67" s="1"/>
      <c r="Q67" s="1"/>
      <c r="R67" s="1"/>
      <c r="S67" s="1"/>
      <c r="T67" s="1"/>
    </row>
    <row r="68" spans="1:26" ht="30" customHeight="1" thickBot="1" x14ac:dyDescent="0.25">
      <c r="A68" s="9"/>
      <c r="B68" s="20" t="s">
        <v>182</v>
      </c>
      <c r="C68" s="47">
        <f>AVERAGE(C9:C13)</f>
        <v>35.6</v>
      </c>
      <c r="D68" s="152">
        <f>AVERAGE(D9:D13)</f>
        <v>163592.6</v>
      </c>
      <c r="E68" s="194">
        <f t="shared" si="19"/>
        <v>21.761375514540386</v>
      </c>
      <c r="F68" s="47">
        <f t="shared" si="20"/>
        <v>21.761375514540386</v>
      </c>
      <c r="G68" s="81"/>
      <c r="H68" s="81"/>
      <c r="I68" s="1"/>
      <c r="J68" s="1"/>
      <c r="K68" s="1"/>
      <c r="L68" s="1"/>
      <c r="M68" s="1"/>
      <c r="N68" s="1"/>
      <c r="O68" s="1"/>
      <c r="P68" s="1"/>
      <c r="Q68" s="1"/>
      <c r="R68" s="1"/>
      <c r="S68" s="1"/>
      <c r="T68" s="1"/>
    </row>
    <row r="69" spans="1:26" ht="12" customHeight="1" x14ac:dyDescent="0.2">
      <c r="B69" s="222" t="s">
        <v>569</v>
      </c>
      <c r="N69" s="1"/>
      <c r="O69" s="1"/>
      <c r="P69" s="1"/>
      <c r="Q69" s="1"/>
      <c r="R69" s="1"/>
      <c r="S69" s="1"/>
      <c r="T69" s="1"/>
      <c r="U69" s="1"/>
      <c r="V69" s="1"/>
      <c r="W69" s="1"/>
      <c r="X69" s="1"/>
      <c r="Y69" s="1"/>
      <c r="Z69" s="1"/>
    </row>
    <row r="70" spans="1:26" ht="12" customHeight="1" x14ac:dyDescent="0.2">
      <c r="B70" s="222" t="s">
        <v>233</v>
      </c>
      <c r="H70" s="10"/>
      <c r="L70" s="117"/>
      <c r="N70" s="1"/>
      <c r="O70" s="1"/>
      <c r="P70" s="1"/>
      <c r="Q70" s="1"/>
      <c r="R70" s="1"/>
      <c r="S70" s="1"/>
      <c r="T70" s="1"/>
      <c r="U70" s="1"/>
      <c r="V70" s="1"/>
      <c r="W70" s="1"/>
      <c r="X70" s="1"/>
      <c r="Y70" s="1"/>
      <c r="Z70" s="1"/>
    </row>
    <row r="71" spans="1:26" ht="12" customHeight="1" x14ac:dyDescent="0.2">
      <c r="B71" s="222" t="s">
        <v>514</v>
      </c>
      <c r="L71" s="117"/>
      <c r="N71" s="1"/>
      <c r="O71" s="1"/>
      <c r="P71" s="1"/>
      <c r="Q71" s="1"/>
      <c r="R71" s="1"/>
      <c r="S71" s="1"/>
      <c r="T71" s="1"/>
      <c r="U71" s="1"/>
      <c r="V71" s="1"/>
      <c r="W71" s="1"/>
      <c r="X71" s="1"/>
      <c r="Y71" s="1"/>
      <c r="Z71" s="1"/>
    </row>
    <row r="72" spans="1:26" ht="12" customHeight="1" x14ac:dyDescent="0.2">
      <c r="B72" s="226" t="s">
        <v>234</v>
      </c>
      <c r="H72" s="114"/>
      <c r="N72" s="1"/>
      <c r="O72" s="1"/>
      <c r="P72" s="1"/>
      <c r="Q72" s="1"/>
      <c r="R72" s="1"/>
      <c r="S72" s="1"/>
      <c r="T72" s="1"/>
      <c r="U72" s="1"/>
      <c r="V72" s="1"/>
      <c r="W72" s="1"/>
      <c r="X72" s="1"/>
      <c r="Y72" s="1"/>
      <c r="Z72" s="1"/>
    </row>
    <row r="73" spans="1:26" ht="15" x14ac:dyDescent="0.25">
      <c r="B73" s="50"/>
      <c r="C73" s="1"/>
      <c r="D73" s="1"/>
      <c r="E73" s="1"/>
      <c r="F73" s="1"/>
      <c r="G73" s="1"/>
      <c r="H73" s="107"/>
      <c r="I73" s="1"/>
      <c r="J73" s="1"/>
      <c r="K73" s="1"/>
      <c r="L73" s="1"/>
      <c r="M73" s="1"/>
      <c r="N73" s="1"/>
      <c r="O73" s="1"/>
      <c r="P73" s="1"/>
      <c r="Q73" s="1"/>
      <c r="R73" s="1"/>
      <c r="S73" s="1"/>
      <c r="T73" s="1"/>
      <c r="U73" s="1"/>
      <c r="V73" s="1"/>
      <c r="W73" s="1"/>
      <c r="X73" s="1"/>
      <c r="Y73" s="1"/>
      <c r="Z73" s="1"/>
    </row>
    <row r="74" spans="1:26" ht="15" customHeight="1" x14ac:dyDescent="0.2">
      <c r="B74" s="39" t="s">
        <v>262</v>
      </c>
      <c r="C74" s="9"/>
      <c r="D74" s="9"/>
      <c r="E74" s="9"/>
      <c r="F74" s="9"/>
      <c r="G74" s="9"/>
      <c r="H74" s="10"/>
      <c r="I74" s="9"/>
      <c r="J74" s="9"/>
      <c r="K74" s="9"/>
      <c r="L74" s="9"/>
      <c r="M74" s="9"/>
      <c r="N74" s="9"/>
      <c r="O74" s="1"/>
      <c r="P74" s="1"/>
      <c r="Q74" s="1"/>
      <c r="R74" s="1"/>
      <c r="S74" s="1"/>
      <c r="T74" s="1"/>
      <c r="U74" s="1"/>
      <c r="V74" s="1"/>
      <c r="W74" s="1"/>
      <c r="X74" s="1"/>
      <c r="Y74" s="1"/>
      <c r="Z74" s="1"/>
    </row>
    <row r="75" spans="1:26" ht="45" customHeight="1" x14ac:dyDescent="0.25">
      <c r="A75" s="9"/>
      <c r="B75" s="705" t="s">
        <v>616</v>
      </c>
      <c r="C75" s="705"/>
      <c r="D75" s="705"/>
      <c r="E75" s="705"/>
      <c r="F75" s="705"/>
      <c r="G75" s="705"/>
      <c r="H75" s="705"/>
      <c r="I75" s="107"/>
      <c r="J75" s="107"/>
      <c r="K75" s="107"/>
      <c r="L75" s="107"/>
      <c r="M75" s="107"/>
      <c r="N75" s="243"/>
      <c r="O75" s="1"/>
      <c r="P75" s="702"/>
      <c r="Q75" s="702"/>
      <c r="R75" s="702"/>
      <c r="S75" s="702"/>
      <c r="T75" s="702"/>
      <c r="U75" s="702"/>
      <c r="V75" s="702"/>
      <c r="W75" s="702"/>
      <c r="X75" s="702"/>
      <c r="Y75" s="702"/>
      <c r="Z75" s="702"/>
    </row>
    <row r="76" spans="1:26" ht="15" customHeight="1" x14ac:dyDescent="0.25">
      <c r="A76" s="9"/>
      <c r="B76" s="13" t="s">
        <v>718</v>
      </c>
      <c r="C76" s="107"/>
      <c r="D76" s="107"/>
      <c r="E76" s="107"/>
      <c r="F76" s="107"/>
      <c r="G76" s="107"/>
      <c r="H76" s="2"/>
      <c r="I76" s="107"/>
      <c r="J76" s="107"/>
      <c r="K76" s="107"/>
      <c r="L76" s="107"/>
      <c r="M76" s="1"/>
      <c r="N76" s="1"/>
      <c r="O76" s="1"/>
      <c r="P76" s="1"/>
      <c r="Q76" s="1"/>
      <c r="R76" s="1"/>
      <c r="S76" s="1"/>
      <c r="T76" s="1"/>
      <c r="U76" s="1"/>
      <c r="V76" s="1"/>
      <c r="W76" s="1"/>
      <c r="X76" s="1"/>
      <c r="Y76" s="1"/>
      <c r="Z76" s="1"/>
    </row>
    <row r="77" spans="1:26" ht="15" customHeight="1" thickBot="1" x14ac:dyDescent="0.25">
      <c r="A77" s="9"/>
      <c r="B77" s="1"/>
      <c r="C77" s="1"/>
      <c r="D77" s="1"/>
      <c r="E77" s="1"/>
      <c r="F77" s="1"/>
      <c r="G77" s="1"/>
      <c r="H77" s="2"/>
      <c r="I77" s="1"/>
      <c r="J77" s="1"/>
      <c r="K77" s="1"/>
      <c r="L77" s="1"/>
      <c r="M77" s="1"/>
      <c r="N77" s="1"/>
      <c r="O77" s="1"/>
      <c r="P77" s="1"/>
      <c r="Q77" s="1"/>
      <c r="R77" s="1"/>
      <c r="S77" s="1"/>
      <c r="T77" s="1"/>
      <c r="U77" s="1"/>
      <c r="V77" s="1"/>
      <c r="W77" s="1"/>
      <c r="X77" s="1"/>
      <c r="Y77" s="1"/>
      <c r="Z77" s="1"/>
    </row>
    <row r="78" spans="1:26" ht="20.25" customHeight="1" x14ac:dyDescent="0.2">
      <c r="A78" s="9"/>
      <c r="B78" s="704" t="s">
        <v>35</v>
      </c>
      <c r="C78" s="704"/>
      <c r="D78" s="704"/>
      <c r="E78" s="704"/>
      <c r="F78" s="704"/>
      <c r="G78" s="704"/>
      <c r="H78" s="704"/>
      <c r="I78" s="1"/>
      <c r="J78" s="1"/>
      <c r="K78" s="1"/>
      <c r="L78" s="1"/>
      <c r="M78" s="1"/>
      <c r="N78" s="1"/>
      <c r="O78" s="1"/>
      <c r="P78" s="1"/>
      <c r="Q78" s="1"/>
      <c r="R78" s="1"/>
      <c r="S78" s="1"/>
      <c r="T78" s="1"/>
    </row>
    <row r="79" spans="1:26" ht="45" customHeight="1" x14ac:dyDescent="0.2">
      <c r="A79" s="9"/>
      <c r="B79" s="242" t="s">
        <v>197</v>
      </c>
      <c r="C79" s="242" t="s">
        <v>64</v>
      </c>
      <c r="D79" s="242" t="s">
        <v>198</v>
      </c>
      <c r="E79" s="242" t="s">
        <v>65</v>
      </c>
      <c r="F79" s="242" t="s">
        <v>22</v>
      </c>
      <c r="G79" s="242" t="s">
        <v>26</v>
      </c>
      <c r="H79" s="242" t="s">
        <v>240</v>
      </c>
      <c r="I79" s="1"/>
      <c r="J79" s="1"/>
      <c r="K79" s="1"/>
      <c r="L79" s="1"/>
      <c r="M79" s="1"/>
      <c r="N79" s="1"/>
      <c r="O79" s="1"/>
      <c r="P79" s="1"/>
      <c r="Q79" s="1"/>
      <c r="R79" s="1"/>
      <c r="S79" s="1"/>
      <c r="T79" s="1"/>
    </row>
    <row r="80" spans="1:26" ht="15" customHeight="1" x14ac:dyDescent="0.2">
      <c r="A80" s="9"/>
      <c r="B80" s="94" t="s">
        <v>104</v>
      </c>
      <c r="C80" s="110">
        <f t="shared" ref="C80:D87" si="30">AVERAGE(C33:C37)</f>
        <v>10.199999999999999</v>
      </c>
      <c r="D80" s="150">
        <f t="shared" si="30"/>
        <v>174376.8</v>
      </c>
      <c r="E80" s="192">
        <f t="shared" ref="E80:E88" si="31">C80/D80*100000</f>
        <v>5.8494019846676855</v>
      </c>
      <c r="F80" s="110">
        <f t="shared" ref="F80:F88" si="32">$E$88</f>
        <v>5.8494019846676855</v>
      </c>
      <c r="G80" s="96"/>
      <c r="H80" s="96"/>
      <c r="I80" s="1"/>
      <c r="J80" s="1"/>
      <c r="K80" s="1"/>
      <c r="L80" s="1"/>
      <c r="M80" s="1"/>
      <c r="N80" s="1"/>
      <c r="O80" s="1"/>
      <c r="P80" s="1"/>
      <c r="Q80" s="1"/>
      <c r="R80" s="1"/>
      <c r="S80" s="1"/>
      <c r="T80" s="1"/>
    </row>
    <row r="81" spans="1:26" ht="15" customHeight="1" x14ac:dyDescent="0.2">
      <c r="A81" s="9"/>
      <c r="B81" s="17" t="s">
        <v>176</v>
      </c>
      <c r="C81" s="76">
        <f t="shared" si="30"/>
        <v>11.4</v>
      </c>
      <c r="D81" s="153">
        <f t="shared" si="30"/>
        <v>175164.2</v>
      </c>
      <c r="E81" s="193">
        <f t="shared" si="31"/>
        <v>6.5081791827325439</v>
      </c>
      <c r="F81" s="76">
        <f t="shared" si="32"/>
        <v>5.8494019846676855</v>
      </c>
      <c r="G81" s="167" t="s">
        <v>33</v>
      </c>
      <c r="H81" s="167" t="s">
        <v>33</v>
      </c>
      <c r="I81" s="1"/>
      <c r="J81" s="1"/>
      <c r="K81" s="1"/>
      <c r="L81" s="1"/>
      <c r="M81" s="1"/>
      <c r="N81" s="1"/>
      <c r="O81" s="1"/>
      <c r="P81" s="1"/>
      <c r="Q81" s="1"/>
      <c r="R81" s="1"/>
      <c r="S81" s="1"/>
      <c r="T81" s="1"/>
    </row>
    <row r="82" spans="1:26" ht="15" customHeight="1" x14ac:dyDescent="0.2">
      <c r="A82" s="9"/>
      <c r="B82" s="94" t="s">
        <v>207</v>
      </c>
      <c r="C82" s="110">
        <f t="shared" si="30"/>
        <v>11.2</v>
      </c>
      <c r="D82" s="150">
        <f t="shared" si="30"/>
        <v>175836.79999999999</v>
      </c>
      <c r="E82" s="192">
        <f t="shared" si="31"/>
        <v>6.3695426668365211</v>
      </c>
      <c r="F82" s="110">
        <f t="shared" si="32"/>
        <v>5.8494019846676855</v>
      </c>
      <c r="G82" s="166" t="s">
        <v>33</v>
      </c>
      <c r="H82" s="166" t="s">
        <v>33</v>
      </c>
      <c r="I82" s="1"/>
      <c r="J82" s="1"/>
      <c r="K82" s="1"/>
      <c r="L82" s="1"/>
      <c r="M82" s="1"/>
      <c r="N82" s="1"/>
      <c r="O82" s="1"/>
      <c r="P82" s="1"/>
      <c r="Q82" s="1"/>
      <c r="R82" s="1"/>
      <c r="S82" s="1"/>
      <c r="T82" s="1"/>
    </row>
    <row r="83" spans="1:26" ht="15" customHeight="1" x14ac:dyDescent="0.2">
      <c r="A83" s="9"/>
      <c r="B83" s="17" t="s">
        <v>336</v>
      </c>
      <c r="C83" s="76">
        <f t="shared" si="30"/>
        <v>11.6</v>
      </c>
      <c r="D83" s="153">
        <f t="shared" si="30"/>
        <v>176437</v>
      </c>
      <c r="E83" s="193">
        <f t="shared" ref="E83" si="33">C83/D83*100000</f>
        <v>6.5745846959537957</v>
      </c>
      <c r="F83" s="76">
        <f t="shared" si="32"/>
        <v>5.8494019846676855</v>
      </c>
      <c r="G83" s="167" t="s">
        <v>33</v>
      </c>
      <c r="H83" s="167" t="s">
        <v>33</v>
      </c>
      <c r="I83" s="1"/>
      <c r="J83" s="1"/>
      <c r="K83" s="1"/>
      <c r="L83" s="1"/>
      <c r="M83" s="1"/>
      <c r="N83" s="1"/>
      <c r="O83" s="1"/>
      <c r="P83" s="1"/>
      <c r="Q83" s="1"/>
      <c r="R83" s="1"/>
      <c r="S83" s="1"/>
      <c r="T83" s="1"/>
    </row>
    <row r="84" spans="1:26" ht="15" customHeight="1" x14ac:dyDescent="0.2">
      <c r="A84" s="9"/>
      <c r="B84" s="94" t="s">
        <v>467</v>
      </c>
      <c r="C84" s="110">
        <f t="shared" si="30"/>
        <v>10.6</v>
      </c>
      <c r="D84" s="150">
        <f t="shared" si="30"/>
        <v>177017.60000000001</v>
      </c>
      <c r="E84" s="192">
        <f t="shared" ref="E84" si="34">C84/D84*100000</f>
        <v>5.9881051375682413</v>
      </c>
      <c r="F84" s="110">
        <f t="shared" si="32"/>
        <v>5.8494019846676855</v>
      </c>
      <c r="G84" s="166" t="s">
        <v>33</v>
      </c>
      <c r="H84" s="166" t="s">
        <v>33</v>
      </c>
      <c r="I84" s="1"/>
      <c r="J84" s="1"/>
      <c r="K84" s="1"/>
      <c r="L84" s="1"/>
      <c r="M84" s="1"/>
      <c r="N84" s="1"/>
      <c r="O84" s="1"/>
      <c r="P84" s="1"/>
      <c r="Q84" s="1"/>
      <c r="R84" s="1"/>
      <c r="S84" s="1"/>
      <c r="T84" s="1"/>
    </row>
    <row r="85" spans="1:26" ht="15" customHeight="1" x14ac:dyDescent="0.2">
      <c r="A85" s="9"/>
      <c r="B85" s="476" t="s">
        <v>565</v>
      </c>
      <c r="C85" s="76">
        <f t="shared" si="30"/>
        <v>10.6</v>
      </c>
      <c r="D85" s="153">
        <f t="shared" si="30"/>
        <v>177515.8</v>
      </c>
      <c r="E85" s="193">
        <f t="shared" ref="E85" si="35">C85/D85*100000</f>
        <v>5.9712994561610859</v>
      </c>
      <c r="F85" s="76">
        <f t="shared" si="32"/>
        <v>5.8494019846676855</v>
      </c>
      <c r="G85" s="167" t="s">
        <v>33</v>
      </c>
      <c r="H85" s="167" t="s">
        <v>33</v>
      </c>
      <c r="I85" s="1"/>
      <c r="J85" s="1"/>
      <c r="K85" s="1"/>
      <c r="L85" s="1"/>
      <c r="M85" s="1"/>
      <c r="N85" s="1"/>
      <c r="O85" s="1"/>
      <c r="P85" s="1"/>
      <c r="Q85" s="1"/>
      <c r="R85" s="1"/>
      <c r="S85" s="1"/>
      <c r="T85" s="1"/>
    </row>
    <row r="86" spans="1:26" ht="15" customHeight="1" x14ac:dyDescent="0.2">
      <c r="A86" s="9"/>
      <c r="B86" s="480" t="s">
        <v>599</v>
      </c>
      <c r="C86" s="110">
        <f t="shared" si="30"/>
        <v>9.6</v>
      </c>
      <c r="D86" s="150">
        <f t="shared" si="30"/>
        <v>178226</v>
      </c>
      <c r="E86" s="192">
        <f t="shared" ref="E86" si="36">C86/D86*100000</f>
        <v>5.3864194898611872</v>
      </c>
      <c r="F86" s="111">
        <f t="shared" si="32"/>
        <v>5.8494019846676855</v>
      </c>
      <c r="G86" s="166" t="s">
        <v>33</v>
      </c>
      <c r="H86" s="166" t="s">
        <v>33</v>
      </c>
      <c r="I86" s="1"/>
      <c r="J86" s="1"/>
      <c r="K86" s="1"/>
      <c r="L86" s="1"/>
      <c r="M86" s="1"/>
      <c r="N86" s="1"/>
      <c r="O86" s="1"/>
      <c r="P86" s="1"/>
      <c r="Q86" s="1"/>
      <c r="R86" s="1"/>
      <c r="S86" s="1"/>
      <c r="T86" s="1"/>
    </row>
    <row r="87" spans="1:26" ht="15" customHeight="1" x14ac:dyDescent="0.2">
      <c r="A87" s="9"/>
      <c r="B87" s="478" t="s">
        <v>673</v>
      </c>
      <c r="C87" s="76">
        <f>AVERAGE(C40:C44)</f>
        <v>11.6</v>
      </c>
      <c r="D87" s="151">
        <f t="shared" si="30"/>
        <v>178969.8</v>
      </c>
      <c r="E87" s="208">
        <f t="shared" ref="E87" si="37">C87/D87*100000</f>
        <v>6.4815404610163281</v>
      </c>
      <c r="F87" s="76">
        <f t="shared" si="32"/>
        <v>5.8494019846676855</v>
      </c>
      <c r="G87" s="164" t="s">
        <v>33</v>
      </c>
      <c r="H87" s="164" t="s">
        <v>33</v>
      </c>
      <c r="I87" s="1"/>
      <c r="J87" s="1"/>
      <c r="K87" s="1"/>
      <c r="L87" s="1"/>
      <c r="M87" s="1"/>
      <c r="N87" s="1"/>
      <c r="O87" s="1"/>
      <c r="P87" s="1"/>
      <c r="Q87" s="1"/>
      <c r="R87" s="1"/>
      <c r="S87" s="1"/>
      <c r="T87" s="1"/>
    </row>
    <row r="88" spans="1:26" ht="30" customHeight="1" thickBot="1" x14ac:dyDescent="0.25">
      <c r="A88" s="9"/>
      <c r="B88" s="244" t="s">
        <v>182</v>
      </c>
      <c r="C88" s="47">
        <f>AVERAGE(C33:C37)</f>
        <v>10.199999999999999</v>
      </c>
      <c r="D88" s="152">
        <f>AVERAGE(D33:D37)</f>
        <v>174376.8</v>
      </c>
      <c r="E88" s="194">
        <f t="shared" si="31"/>
        <v>5.8494019846676855</v>
      </c>
      <c r="F88" s="47">
        <f t="shared" si="32"/>
        <v>5.8494019846676855</v>
      </c>
      <c r="G88" s="81"/>
      <c r="H88" s="81"/>
      <c r="I88" s="1"/>
      <c r="J88" s="1"/>
      <c r="K88" s="1"/>
      <c r="L88" s="1"/>
      <c r="M88" s="1"/>
      <c r="N88" s="1"/>
      <c r="O88" s="1"/>
      <c r="P88" s="1"/>
      <c r="Q88" s="1"/>
      <c r="R88" s="1"/>
      <c r="S88" s="1"/>
      <c r="T88" s="1"/>
    </row>
    <row r="89" spans="1:26" ht="12" customHeight="1" x14ac:dyDescent="0.2">
      <c r="B89" s="222" t="s">
        <v>569</v>
      </c>
      <c r="H89" s="10"/>
      <c r="N89" s="1"/>
      <c r="O89" s="1"/>
      <c r="P89" s="1"/>
      <c r="Q89" s="1"/>
      <c r="R89" s="1"/>
      <c r="S89" s="1"/>
      <c r="T89" s="1"/>
      <c r="U89" s="1"/>
      <c r="V89" s="1"/>
      <c r="W89" s="1"/>
      <c r="X89" s="1"/>
      <c r="Y89" s="1"/>
      <c r="Z89" s="1"/>
    </row>
    <row r="90" spans="1:26" ht="12" customHeight="1" x14ac:dyDescent="0.2">
      <c r="B90" s="222" t="s">
        <v>233</v>
      </c>
      <c r="H90" s="10"/>
      <c r="L90" s="117"/>
      <c r="N90" s="1"/>
      <c r="O90" s="1"/>
      <c r="P90" s="1"/>
      <c r="Q90" s="1"/>
      <c r="R90" s="1"/>
      <c r="S90" s="1"/>
      <c r="T90" s="1"/>
      <c r="U90" s="1"/>
      <c r="V90" s="1"/>
      <c r="W90" s="1"/>
      <c r="X90" s="1"/>
      <c r="Y90" s="1"/>
      <c r="Z90" s="1"/>
    </row>
    <row r="91" spans="1:26" ht="12" customHeight="1" x14ac:dyDescent="0.2">
      <c r="B91" s="222" t="s">
        <v>514</v>
      </c>
      <c r="L91" s="117"/>
      <c r="N91" s="1"/>
      <c r="O91" s="1"/>
      <c r="P91" s="1"/>
      <c r="Q91" s="1"/>
      <c r="R91" s="1"/>
      <c r="S91" s="1"/>
      <c r="T91" s="1"/>
      <c r="U91" s="1"/>
      <c r="V91" s="1"/>
      <c r="W91" s="1"/>
      <c r="X91" s="1"/>
      <c r="Y91" s="1"/>
      <c r="Z91" s="1"/>
    </row>
    <row r="92" spans="1:26" ht="12" customHeight="1" x14ac:dyDescent="0.2">
      <c r="B92" s="226" t="s">
        <v>234</v>
      </c>
      <c r="N92" s="1"/>
      <c r="O92" s="1"/>
      <c r="P92" s="1"/>
      <c r="Q92" s="1"/>
      <c r="R92" s="1"/>
      <c r="S92" s="1"/>
      <c r="T92" s="1"/>
      <c r="U92" s="1"/>
      <c r="V92" s="1"/>
      <c r="W92" s="1"/>
      <c r="X92" s="1"/>
      <c r="Y92" s="1"/>
      <c r="Z92" s="1"/>
    </row>
    <row r="93" spans="1:26" x14ac:dyDescent="0.2">
      <c r="B93" s="50"/>
      <c r="C93" s="1"/>
      <c r="D93" s="1"/>
      <c r="E93" s="1"/>
      <c r="F93" s="1"/>
      <c r="G93" s="1"/>
      <c r="I93" s="1"/>
      <c r="J93" s="1"/>
      <c r="K93" s="1"/>
      <c r="L93" s="1"/>
      <c r="M93" s="1"/>
      <c r="N93" s="1"/>
      <c r="O93" s="1"/>
      <c r="P93" s="1"/>
      <c r="Q93" s="1"/>
      <c r="R93" s="1"/>
      <c r="S93" s="1"/>
      <c r="T93" s="1"/>
      <c r="U93" s="1"/>
      <c r="V93" s="1"/>
      <c r="W93" s="1"/>
      <c r="X93" s="1"/>
      <c r="Y93" s="1"/>
      <c r="Z93" s="1"/>
    </row>
    <row r="94" spans="1:26" ht="15" x14ac:dyDescent="0.2">
      <c r="B94" s="56" t="s">
        <v>21</v>
      </c>
      <c r="C94" s="1"/>
      <c r="D94" s="1"/>
      <c r="E94" s="1"/>
      <c r="F94" s="1"/>
      <c r="G94" s="1"/>
      <c r="I94" s="1"/>
      <c r="J94" s="1"/>
      <c r="K94" s="1"/>
      <c r="L94" s="1"/>
      <c r="M94" s="1"/>
      <c r="N94" s="1"/>
      <c r="O94" s="1"/>
      <c r="P94" s="1"/>
      <c r="Q94" s="1"/>
      <c r="R94" s="1"/>
      <c r="S94" s="1"/>
      <c r="T94" s="1"/>
      <c r="U94" s="1"/>
      <c r="V94" s="1"/>
      <c r="W94" s="1"/>
      <c r="X94" s="1"/>
      <c r="Y94" s="1"/>
      <c r="Z94" s="1"/>
    </row>
  </sheetData>
  <mergeCells count="12">
    <mergeCell ref="B78:H78"/>
    <mergeCell ref="P28:Z28"/>
    <mergeCell ref="B4:H4"/>
    <mergeCell ref="B28:H28"/>
    <mergeCell ref="B55:H55"/>
    <mergeCell ref="B75:H75"/>
    <mergeCell ref="P75:Z75"/>
    <mergeCell ref="B7:H7"/>
    <mergeCell ref="B31:H31"/>
    <mergeCell ref="B58:H58"/>
    <mergeCell ref="K4:T4"/>
    <mergeCell ref="K55:T55"/>
  </mergeCells>
  <hyperlinks>
    <hyperlink ref="B51" location="Contents!A1" tooltip="Contents Page" display="Return to Contents Page"/>
    <hyperlink ref="B94" location="Contents!A1" tooltip="Contents Page" display="Return to Contents Page"/>
  </hyperlinks>
  <pageMargins left="0.70866141732283472" right="0.70866141732283472" top="0.74803149606299213" bottom="0.74803149606299213" header="0.31496062992125984" footer="0.31496062992125984"/>
  <pageSetup scale="31" orientation="landscape" r:id="rId1"/>
  <ignoredErrors>
    <ignoredError sqref="C60:C63 D60:D62 C81:D82 C80:D80 C88:D88 C45:D45 C21:D21 C68:D68 D63 C83:D83 C64:D64 C84:D84 C65:D65 C85:D85 C66:D66 C86:D86 D67 D87"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Z129"/>
  <sheetViews>
    <sheetView showGridLines="0" zoomScaleNormal="100" workbookViewId="0">
      <selection activeCell="K36" sqref="K36"/>
    </sheetView>
  </sheetViews>
  <sheetFormatPr defaultRowHeight="14.25" x14ac:dyDescent="0.2"/>
  <cols>
    <col min="1" max="1" width="8.7109375" style="1" customWidth="1"/>
    <col min="2" max="2" width="12.42578125" style="1" customWidth="1"/>
    <col min="3" max="3" width="12.28515625" style="1" customWidth="1"/>
    <col min="4" max="4" width="14.7109375" style="1" customWidth="1"/>
    <col min="5" max="5" width="12.7109375" style="1" customWidth="1"/>
    <col min="6" max="6" width="3.42578125" style="1" hidden="1" customWidth="1"/>
    <col min="7" max="7" width="13.7109375" style="1" customWidth="1"/>
    <col min="8" max="8" width="14.7109375" style="9" customWidth="1"/>
    <col min="9" max="9" width="12.42578125" style="1" customWidth="1"/>
    <col min="10" max="10" width="12.28515625" style="1" customWidth="1"/>
    <col min="11" max="14" width="9.140625" style="1" customWidth="1"/>
    <col min="15" max="16384" width="9.140625" style="1"/>
  </cols>
  <sheetData>
    <row r="1" spans="1:26" s="10" customFormat="1" x14ac:dyDescent="0.2">
      <c r="B1" s="163" t="s">
        <v>496</v>
      </c>
      <c r="C1" s="13"/>
      <c r="D1" s="13"/>
      <c r="E1" s="13"/>
      <c r="F1" s="13"/>
      <c r="G1" s="13"/>
      <c r="H1" s="13"/>
      <c r="I1" s="13"/>
      <c r="J1" s="13"/>
      <c r="K1" s="13"/>
      <c r="L1" s="13"/>
      <c r="M1" s="13"/>
    </row>
    <row r="2" spans="1:26" s="10" customFormat="1" x14ac:dyDescent="0.2"/>
    <row r="3" spans="1:26" s="10" customFormat="1" ht="15" customHeight="1" x14ac:dyDescent="0.2">
      <c r="B3" s="39" t="s">
        <v>263</v>
      </c>
      <c r="H3" s="9"/>
    </row>
    <row r="4" spans="1:26" ht="30" customHeight="1" x14ac:dyDescent="0.25">
      <c r="B4" s="705" t="s">
        <v>617</v>
      </c>
      <c r="C4" s="705"/>
      <c r="D4" s="705"/>
      <c r="E4" s="705"/>
      <c r="F4" s="705"/>
      <c r="G4" s="705"/>
      <c r="H4" s="705"/>
      <c r="I4" s="107"/>
      <c r="K4" s="701" t="s">
        <v>747</v>
      </c>
      <c r="L4" s="701"/>
      <c r="M4" s="701"/>
      <c r="N4" s="701"/>
      <c r="O4" s="701"/>
      <c r="P4" s="701"/>
      <c r="Q4" s="701"/>
      <c r="R4" s="701"/>
      <c r="S4" s="701"/>
      <c r="T4" s="701"/>
      <c r="U4" s="107"/>
      <c r="V4" s="107"/>
      <c r="W4" s="107"/>
      <c r="X4" s="107"/>
      <c r="Y4" s="107"/>
      <c r="Z4" s="107"/>
    </row>
    <row r="5" spans="1:26" ht="15" customHeight="1" x14ac:dyDescent="0.25">
      <c r="B5" s="13" t="s">
        <v>718</v>
      </c>
      <c r="C5" s="107"/>
      <c r="D5" s="107"/>
      <c r="E5" s="107"/>
      <c r="F5" s="107"/>
      <c r="G5" s="107"/>
      <c r="I5" s="107"/>
      <c r="J5" s="107"/>
      <c r="K5" s="107"/>
      <c r="L5" s="107"/>
    </row>
    <row r="6" spans="1:26" ht="15" customHeight="1" thickBot="1" x14ac:dyDescent="0.25"/>
    <row r="7" spans="1:26" ht="20.25" customHeight="1" x14ac:dyDescent="0.2">
      <c r="B7" s="704" t="s">
        <v>34</v>
      </c>
      <c r="C7" s="704"/>
      <c r="D7" s="704"/>
      <c r="E7" s="704"/>
      <c r="F7" s="704"/>
      <c r="G7" s="704"/>
      <c r="H7" s="704"/>
    </row>
    <row r="8" spans="1:26" ht="45" customHeight="1" x14ac:dyDescent="0.2">
      <c r="B8" s="242" t="s">
        <v>197</v>
      </c>
      <c r="C8" s="275" t="s">
        <v>64</v>
      </c>
      <c r="D8" s="242" t="s">
        <v>198</v>
      </c>
      <c r="E8" s="242" t="s">
        <v>65</v>
      </c>
      <c r="F8" s="109" t="s">
        <v>22</v>
      </c>
      <c r="G8" s="242" t="s">
        <v>26</v>
      </c>
      <c r="H8" s="242" t="s">
        <v>240</v>
      </c>
    </row>
    <row r="9" spans="1:26" ht="15" customHeight="1" x14ac:dyDescent="0.25">
      <c r="A9" s="78"/>
      <c r="B9" s="94">
        <v>2008</v>
      </c>
      <c r="C9" s="94">
        <v>7</v>
      </c>
      <c r="D9" s="150">
        <v>37865</v>
      </c>
      <c r="E9" s="192">
        <f t="shared" ref="E9:E12" si="0">C9/D9*100000</f>
        <v>18.486729169417668</v>
      </c>
      <c r="F9" s="111">
        <f t="shared" ref="F9:F21" si="1">$E$21</f>
        <v>32.659092612620334</v>
      </c>
      <c r="G9" s="96"/>
      <c r="H9" s="96"/>
      <c r="J9" s="176"/>
      <c r="K9" s="176"/>
    </row>
    <row r="10" spans="1:26" ht="15" customHeight="1" x14ac:dyDescent="0.25">
      <c r="A10" s="78"/>
      <c r="B10" s="17">
        <v>2009</v>
      </c>
      <c r="C10" s="77">
        <v>13</v>
      </c>
      <c r="D10" s="153">
        <v>37452</v>
      </c>
      <c r="E10" s="193">
        <f t="shared" si="0"/>
        <v>34.711096870661109</v>
      </c>
      <c r="F10" s="74">
        <f t="shared" si="1"/>
        <v>32.659092612620334</v>
      </c>
      <c r="G10" s="80"/>
      <c r="H10" s="80">
        <f>(E10-E9)/E9</f>
        <v>0.87762240429654703</v>
      </c>
      <c r="J10" s="176"/>
      <c r="K10" s="176"/>
    </row>
    <row r="11" spans="1:26" ht="15" customHeight="1" x14ac:dyDescent="0.25">
      <c r="A11" s="78"/>
      <c r="B11" s="94">
        <v>2010</v>
      </c>
      <c r="C11" s="94">
        <v>15</v>
      </c>
      <c r="D11" s="150">
        <v>37200</v>
      </c>
      <c r="E11" s="192">
        <f t="shared" si="0"/>
        <v>40.322580645161288</v>
      </c>
      <c r="F11" s="111">
        <f t="shared" si="1"/>
        <v>32.659092612620334</v>
      </c>
      <c r="G11" s="96"/>
      <c r="H11" s="96">
        <f t="shared" ref="H11:H15" si="2">(E11-E10)/E10</f>
        <v>0.1616625310173698</v>
      </c>
      <c r="J11" s="176"/>
      <c r="K11" s="176"/>
    </row>
    <row r="12" spans="1:26" ht="15" customHeight="1" x14ac:dyDescent="0.25">
      <c r="A12" s="78"/>
      <c r="B12" s="17">
        <v>2011</v>
      </c>
      <c r="C12" s="77">
        <v>10</v>
      </c>
      <c r="D12" s="153">
        <v>37106</v>
      </c>
      <c r="E12" s="193">
        <f t="shared" si="0"/>
        <v>26.949819436209776</v>
      </c>
      <c r="F12" s="74">
        <f t="shared" si="1"/>
        <v>32.659092612620334</v>
      </c>
      <c r="G12" s="80"/>
      <c r="H12" s="80">
        <f t="shared" si="2"/>
        <v>-0.33164447798199753</v>
      </c>
      <c r="J12" s="176"/>
      <c r="K12" s="176"/>
    </row>
    <row r="13" spans="1:26" ht="15" customHeight="1" x14ac:dyDescent="0.25">
      <c r="A13" s="78"/>
      <c r="B13" s="94">
        <v>2012</v>
      </c>
      <c r="C13" s="94">
        <v>16</v>
      </c>
      <c r="D13" s="150">
        <v>37155</v>
      </c>
      <c r="E13" s="192">
        <f>C13/D13*100000</f>
        <v>43.062844839187186</v>
      </c>
      <c r="F13" s="111">
        <f t="shared" si="1"/>
        <v>32.659092612620334</v>
      </c>
      <c r="G13" s="96"/>
      <c r="H13" s="96">
        <f t="shared" si="2"/>
        <v>0.59788992060287982</v>
      </c>
      <c r="J13" s="176"/>
      <c r="K13" s="176"/>
    </row>
    <row r="14" spans="1:26" ht="15" customHeight="1" x14ac:dyDescent="0.25">
      <c r="A14" s="78"/>
      <c r="B14" s="17">
        <v>2013</v>
      </c>
      <c r="C14" s="77">
        <v>10</v>
      </c>
      <c r="D14" s="153">
        <v>37434</v>
      </c>
      <c r="E14" s="193">
        <f t="shared" ref="E14" si="3">C14/D14*100000</f>
        <v>26.713682748303679</v>
      </c>
      <c r="F14" s="74">
        <f t="shared" si="1"/>
        <v>32.659092612620334</v>
      </c>
      <c r="G14" s="80">
        <f t="shared" ref="G14:G20" si="4">(E14-$E$21)/$E$21</f>
        <v>-0.18204455141595674</v>
      </c>
      <c r="H14" s="80">
        <f t="shared" si="2"/>
        <v>-0.37965819842923548</v>
      </c>
      <c r="I14" s="356"/>
      <c r="J14" s="176"/>
      <c r="K14" s="176"/>
      <c r="L14" s="78" t="s">
        <v>36</v>
      </c>
    </row>
    <row r="15" spans="1:26" ht="15" customHeight="1" x14ac:dyDescent="0.25">
      <c r="A15" s="78"/>
      <c r="B15" s="94">
        <v>2014</v>
      </c>
      <c r="C15" s="94">
        <v>7</v>
      </c>
      <c r="D15" s="150">
        <v>37990</v>
      </c>
      <c r="E15" s="192">
        <f t="shared" ref="E15:E20" si="5">C15/D15*100000</f>
        <v>18.425901553040273</v>
      </c>
      <c r="F15" s="111">
        <f t="shared" si="1"/>
        <v>32.659092612620334</v>
      </c>
      <c r="G15" s="96">
        <f t="shared" si="4"/>
        <v>-0.43581097700430238</v>
      </c>
      <c r="H15" s="96">
        <f t="shared" si="2"/>
        <v>-0.31024480126349036</v>
      </c>
      <c r="I15" s="356"/>
      <c r="J15" s="176"/>
      <c r="K15" s="176"/>
    </row>
    <row r="16" spans="1:26" ht="15" customHeight="1" x14ac:dyDescent="0.25">
      <c r="A16" s="78"/>
      <c r="B16" s="17">
        <v>2015</v>
      </c>
      <c r="C16" s="77">
        <v>4</v>
      </c>
      <c r="D16" s="151">
        <v>38190</v>
      </c>
      <c r="E16" s="193">
        <f t="shared" si="5"/>
        <v>10.473946059177795</v>
      </c>
      <c r="F16" s="74">
        <f t="shared" si="1"/>
        <v>32.659092612620334</v>
      </c>
      <c r="G16" s="80">
        <f t="shared" si="4"/>
        <v>-0.67929463982932625</v>
      </c>
      <c r="H16" s="80">
        <f t="shared" ref="H16" si="6">(E16-E15)/E15</f>
        <v>-0.4315639845883365</v>
      </c>
      <c r="I16" s="356"/>
      <c r="J16" s="304"/>
      <c r="K16" s="304"/>
    </row>
    <row r="17" spans="1:26" ht="15" customHeight="1" x14ac:dyDescent="0.25">
      <c r="A17" s="78"/>
      <c r="B17" s="94">
        <v>2016</v>
      </c>
      <c r="C17" s="94">
        <v>14</v>
      </c>
      <c r="D17" s="150">
        <v>38608</v>
      </c>
      <c r="E17" s="192">
        <f t="shared" si="5"/>
        <v>36.261914629092416</v>
      </c>
      <c r="F17" s="111">
        <f t="shared" si="1"/>
        <v>32.659092612620334</v>
      </c>
      <c r="G17" s="96">
        <f t="shared" si="4"/>
        <v>0.11031604763813484</v>
      </c>
      <c r="H17" s="96">
        <f>(E17-E16)/E16</f>
        <v>2.4621062992125986</v>
      </c>
      <c r="I17" s="356"/>
      <c r="J17" s="432"/>
      <c r="K17" s="432"/>
    </row>
    <row r="18" spans="1:26" ht="15" customHeight="1" x14ac:dyDescent="0.25">
      <c r="A18" s="78"/>
      <c r="B18" s="476">
        <v>2017</v>
      </c>
      <c r="C18" s="478">
        <v>8</v>
      </c>
      <c r="D18" s="151">
        <v>39092</v>
      </c>
      <c r="E18" s="193">
        <f t="shared" si="5"/>
        <v>20.464545175483476</v>
      </c>
      <c r="F18" s="74">
        <f t="shared" si="1"/>
        <v>32.659092612620334</v>
      </c>
      <c r="G18" s="80">
        <f t="shared" si="4"/>
        <v>-0.3733890461005816</v>
      </c>
      <c r="H18" s="80">
        <f t="shared" ref="H18" si="7">(E18-E17)/E17</f>
        <v>-0.43564631418923855</v>
      </c>
      <c r="I18" s="356"/>
      <c r="J18" s="486"/>
      <c r="K18" s="486"/>
    </row>
    <row r="19" spans="1:26" ht="15" customHeight="1" x14ac:dyDescent="0.25">
      <c r="A19" s="78"/>
      <c r="B19" s="480">
        <v>2018</v>
      </c>
      <c r="C19" s="480">
        <v>4</v>
      </c>
      <c r="D19" s="150">
        <v>39523</v>
      </c>
      <c r="E19" s="192">
        <f t="shared" si="5"/>
        <v>10.12068921893581</v>
      </c>
      <c r="F19" s="111">
        <f t="shared" si="1"/>
        <v>32.659092612620334</v>
      </c>
      <c r="G19" s="96">
        <f t="shared" si="4"/>
        <v>-0.69011113263370616</v>
      </c>
      <c r="H19" s="96">
        <f t="shared" ref="H19:H20" si="8">(E19-E18)/E18</f>
        <v>-0.5054525213167016</v>
      </c>
      <c r="I19" s="356"/>
      <c r="J19" s="486"/>
      <c r="K19" s="486"/>
    </row>
    <row r="20" spans="1:26" ht="15" customHeight="1" x14ac:dyDescent="0.25">
      <c r="A20" s="78"/>
      <c r="B20" s="478">
        <v>2019</v>
      </c>
      <c r="C20" s="478">
        <v>9</v>
      </c>
      <c r="D20" s="151">
        <v>39931</v>
      </c>
      <c r="E20" s="208">
        <f t="shared" si="5"/>
        <v>22.538879567253513</v>
      </c>
      <c r="F20" s="74">
        <f t="shared" si="1"/>
        <v>32.659092612620334</v>
      </c>
      <c r="G20" s="98">
        <f t="shared" si="4"/>
        <v>-0.30987428724385635</v>
      </c>
      <c r="H20" s="98">
        <f t="shared" si="8"/>
        <v>1.2270103428414012</v>
      </c>
      <c r="I20" s="356"/>
      <c r="J20" s="486"/>
      <c r="K20" s="486"/>
    </row>
    <row r="21" spans="1:26" ht="30" customHeight="1" thickBot="1" x14ac:dyDescent="0.25">
      <c r="B21" s="244" t="s">
        <v>182</v>
      </c>
      <c r="C21" s="47">
        <f>AVERAGE(C9:C13)</f>
        <v>12.2</v>
      </c>
      <c r="D21" s="179">
        <f>AVERAGE(D9:D13)</f>
        <v>37355.599999999999</v>
      </c>
      <c r="E21" s="194">
        <f t="shared" ref="E21" si="9">C21/D21*100000</f>
        <v>32.659092612620334</v>
      </c>
      <c r="F21" s="62">
        <f t="shared" si="1"/>
        <v>32.659092612620334</v>
      </c>
      <c r="G21" s="81"/>
      <c r="H21" s="81"/>
      <c r="J21" s="78"/>
      <c r="K21" s="78"/>
    </row>
    <row r="22" spans="1:26" ht="12" customHeight="1" x14ac:dyDescent="0.2">
      <c r="B22" s="222" t="s">
        <v>569</v>
      </c>
      <c r="C22" s="2"/>
      <c r="D22" s="2"/>
      <c r="E22" s="2"/>
      <c r="F22" s="2"/>
      <c r="G22" s="2"/>
      <c r="I22" s="2"/>
      <c r="J22" s="2"/>
      <c r="K22" s="2"/>
      <c r="L22" s="2"/>
      <c r="M22" s="2"/>
    </row>
    <row r="23" spans="1:26" ht="12" customHeight="1" x14ac:dyDescent="0.2">
      <c r="B23" s="222" t="s">
        <v>233</v>
      </c>
      <c r="C23" s="2"/>
      <c r="D23" s="2"/>
      <c r="E23" s="2"/>
      <c r="F23" s="2"/>
      <c r="G23" s="2"/>
      <c r="I23" s="2"/>
      <c r="J23" s="2"/>
      <c r="K23" s="2"/>
      <c r="L23" s="117"/>
      <c r="M23" s="2"/>
    </row>
    <row r="24" spans="1:26" ht="12" customHeight="1" x14ac:dyDescent="0.2">
      <c r="B24" s="222" t="s">
        <v>514</v>
      </c>
      <c r="C24" s="2"/>
      <c r="D24" s="2"/>
      <c r="E24" s="2"/>
      <c r="F24" s="2"/>
      <c r="G24" s="2"/>
      <c r="I24" s="2"/>
      <c r="J24" s="2"/>
      <c r="K24" s="2"/>
      <c r="L24" s="117"/>
      <c r="M24" s="2"/>
    </row>
    <row r="25" spans="1:26" ht="12" customHeight="1" x14ac:dyDescent="0.2">
      <c r="B25" s="222" t="s">
        <v>234</v>
      </c>
      <c r="C25" s="2"/>
      <c r="D25" s="2"/>
      <c r="E25" s="2"/>
      <c r="F25" s="2"/>
      <c r="G25" s="2"/>
      <c r="I25" s="2"/>
      <c r="J25" s="2"/>
      <c r="K25" s="2"/>
      <c r="L25" s="2"/>
      <c r="M25" s="2"/>
    </row>
    <row r="26" spans="1:26" ht="15" customHeight="1" x14ac:dyDescent="0.2">
      <c r="B26" s="50"/>
    </row>
    <row r="27" spans="1:26" s="10" customFormat="1" ht="15" customHeight="1" x14ac:dyDescent="0.2">
      <c r="B27" s="39" t="s">
        <v>264</v>
      </c>
      <c r="H27" s="251"/>
    </row>
    <row r="28" spans="1:26" ht="30" customHeight="1" x14ac:dyDescent="0.25">
      <c r="B28" s="705" t="s">
        <v>618</v>
      </c>
      <c r="C28" s="705"/>
      <c r="D28" s="705"/>
      <c r="E28" s="705"/>
      <c r="F28" s="705"/>
      <c r="G28" s="705"/>
      <c r="H28" s="705"/>
      <c r="I28" s="107"/>
      <c r="J28" s="107"/>
      <c r="K28" s="107"/>
      <c r="L28" s="107"/>
      <c r="O28" s="107"/>
      <c r="P28" s="107"/>
      <c r="Q28" s="107"/>
      <c r="R28" s="107"/>
      <c r="S28" s="107"/>
      <c r="T28" s="107"/>
      <c r="U28" s="107"/>
      <c r="V28" s="107"/>
      <c r="W28" s="107"/>
      <c r="X28" s="107"/>
      <c r="Y28" s="107"/>
      <c r="Z28" s="107"/>
    </row>
    <row r="29" spans="1:26" ht="15" customHeight="1" x14ac:dyDescent="0.25">
      <c r="B29" s="13" t="s">
        <v>718</v>
      </c>
      <c r="C29" s="107"/>
      <c r="D29" s="107"/>
      <c r="E29" s="107"/>
      <c r="F29" s="107"/>
      <c r="G29" s="107"/>
      <c r="I29" s="107"/>
      <c r="J29" s="107"/>
      <c r="K29" s="107"/>
      <c r="L29" s="107"/>
    </row>
    <row r="30" spans="1:26" ht="15" customHeight="1" thickBot="1" x14ac:dyDescent="0.25">
      <c r="H30" s="153"/>
    </row>
    <row r="31" spans="1:26" ht="20.25" customHeight="1" x14ac:dyDescent="0.2">
      <c r="B31" s="704" t="s">
        <v>35</v>
      </c>
      <c r="C31" s="704"/>
      <c r="D31" s="704"/>
      <c r="E31" s="704"/>
      <c r="F31" s="704"/>
      <c r="G31" s="704"/>
      <c r="H31" s="704"/>
    </row>
    <row r="32" spans="1:26" ht="45" customHeight="1" x14ac:dyDescent="0.2">
      <c r="B32" s="242" t="s">
        <v>197</v>
      </c>
      <c r="C32" s="242" t="s">
        <v>64</v>
      </c>
      <c r="D32" s="242" t="s">
        <v>198</v>
      </c>
      <c r="E32" s="242" t="s">
        <v>65</v>
      </c>
      <c r="F32" s="109" t="s">
        <v>22</v>
      </c>
      <c r="G32" s="242" t="s">
        <v>26</v>
      </c>
      <c r="H32" s="242" t="s">
        <v>240</v>
      </c>
    </row>
    <row r="33" spans="1:13" ht="15" customHeight="1" x14ac:dyDescent="0.25">
      <c r="A33" s="78"/>
      <c r="B33" s="94">
        <v>2008</v>
      </c>
      <c r="C33" s="94">
        <v>2</v>
      </c>
      <c r="D33" s="150">
        <v>32719</v>
      </c>
      <c r="E33" s="192">
        <f t="shared" ref="E33:E36" si="10">C33/D33*100000</f>
        <v>6.1126562547755121</v>
      </c>
      <c r="F33" s="111">
        <f t="shared" ref="F33:F43" si="11">$E$45</f>
        <v>9.2584591455059435</v>
      </c>
      <c r="G33" s="96"/>
      <c r="H33" s="96"/>
      <c r="J33" s="176"/>
      <c r="K33" s="176"/>
    </row>
    <row r="34" spans="1:13" ht="15" customHeight="1" x14ac:dyDescent="0.25">
      <c r="A34" s="78"/>
      <c r="B34" s="17">
        <v>2009</v>
      </c>
      <c r="C34" s="77">
        <v>3</v>
      </c>
      <c r="D34" s="153">
        <v>32590</v>
      </c>
      <c r="E34" s="193">
        <f t="shared" si="10"/>
        <v>9.2052776925437261</v>
      </c>
      <c r="F34" s="74">
        <f t="shared" si="11"/>
        <v>9.2584591455059435</v>
      </c>
      <c r="G34" s="80" t="s">
        <v>33</v>
      </c>
      <c r="H34" s="80" t="s">
        <v>33</v>
      </c>
      <c r="J34" s="176"/>
      <c r="K34" s="176"/>
    </row>
    <row r="35" spans="1:13" ht="15" customHeight="1" x14ac:dyDescent="0.25">
      <c r="A35" s="78"/>
      <c r="B35" s="94">
        <v>2010</v>
      </c>
      <c r="C35" s="94">
        <v>2</v>
      </c>
      <c r="D35" s="150">
        <v>32403</v>
      </c>
      <c r="E35" s="192">
        <f t="shared" si="10"/>
        <v>6.1722679998765555</v>
      </c>
      <c r="F35" s="111">
        <f t="shared" si="11"/>
        <v>9.2584591455059435</v>
      </c>
      <c r="G35" s="96" t="s">
        <v>33</v>
      </c>
      <c r="H35" s="96" t="s">
        <v>33</v>
      </c>
      <c r="J35" s="176"/>
      <c r="K35" s="176"/>
    </row>
    <row r="36" spans="1:13" ht="15" customHeight="1" x14ac:dyDescent="0.25">
      <c r="A36" s="78"/>
      <c r="B36" s="17">
        <v>2011</v>
      </c>
      <c r="C36" s="77">
        <v>6</v>
      </c>
      <c r="D36" s="153">
        <v>32252</v>
      </c>
      <c r="E36" s="193">
        <f t="shared" si="10"/>
        <v>18.603497457522014</v>
      </c>
      <c r="F36" s="74">
        <f t="shared" si="11"/>
        <v>9.2584591455059435</v>
      </c>
      <c r="G36" s="80" t="s">
        <v>33</v>
      </c>
      <c r="H36" s="80" t="s">
        <v>33</v>
      </c>
      <c r="J36" s="176"/>
      <c r="K36" s="176"/>
    </row>
    <row r="37" spans="1:13" ht="15" customHeight="1" x14ac:dyDescent="0.25">
      <c r="A37" s="78"/>
      <c r="B37" s="94">
        <v>2012</v>
      </c>
      <c r="C37" s="94">
        <v>2</v>
      </c>
      <c r="D37" s="150">
        <v>32050</v>
      </c>
      <c r="E37" s="192">
        <f>C37/D37*100000</f>
        <v>6.2402496099843985</v>
      </c>
      <c r="F37" s="111">
        <f t="shared" si="11"/>
        <v>9.2584591455059435</v>
      </c>
      <c r="G37" s="96" t="s">
        <v>33</v>
      </c>
      <c r="H37" s="96" t="s">
        <v>33</v>
      </c>
      <c r="J37" s="176"/>
      <c r="K37" s="176"/>
    </row>
    <row r="38" spans="1:13" ht="15" customHeight="1" x14ac:dyDescent="0.25">
      <c r="A38" s="78"/>
      <c r="B38" s="17">
        <v>2013</v>
      </c>
      <c r="C38" s="77">
        <v>1</v>
      </c>
      <c r="D38" s="153">
        <v>31784</v>
      </c>
      <c r="E38" s="193">
        <f t="shared" ref="E38" si="12">C38/D38*100000</f>
        <v>3.1462371004278884</v>
      </c>
      <c r="F38" s="74">
        <f t="shared" si="11"/>
        <v>9.2584591455059435</v>
      </c>
      <c r="G38" s="80" t="s">
        <v>33</v>
      </c>
      <c r="H38" s="80" t="s">
        <v>33</v>
      </c>
      <c r="J38" s="176"/>
      <c r="K38" s="176"/>
      <c r="L38" s="78" t="s">
        <v>36</v>
      </c>
    </row>
    <row r="39" spans="1:13" ht="15" customHeight="1" x14ac:dyDescent="0.25">
      <c r="A39" s="78"/>
      <c r="B39" s="94">
        <v>2014</v>
      </c>
      <c r="C39" s="94">
        <v>0</v>
      </c>
      <c r="D39" s="150">
        <v>31497</v>
      </c>
      <c r="E39" s="192">
        <f t="shared" ref="E39:E44" si="13">C39/D39*100000</f>
        <v>0</v>
      </c>
      <c r="F39" s="111">
        <f t="shared" si="11"/>
        <v>9.2584591455059435</v>
      </c>
      <c r="G39" s="96" t="s">
        <v>33</v>
      </c>
      <c r="H39" s="96" t="s">
        <v>33</v>
      </c>
      <c r="J39" s="176"/>
      <c r="K39" s="176"/>
    </row>
    <row r="40" spans="1:13" ht="15" customHeight="1" x14ac:dyDescent="0.25">
      <c r="A40" s="78"/>
      <c r="B40" s="17">
        <v>2015</v>
      </c>
      <c r="C40" s="77">
        <v>2</v>
      </c>
      <c r="D40" s="151">
        <v>31574</v>
      </c>
      <c r="E40" s="193">
        <f t="shared" si="13"/>
        <v>6.3343257110280611</v>
      </c>
      <c r="F40" s="74">
        <f t="shared" si="11"/>
        <v>9.2584591455059435</v>
      </c>
      <c r="G40" s="80" t="s">
        <v>33</v>
      </c>
      <c r="H40" s="80" t="s">
        <v>33</v>
      </c>
      <c r="J40" s="304"/>
      <c r="K40" s="304"/>
    </row>
    <row r="41" spans="1:13" ht="15" customHeight="1" x14ac:dyDescent="0.25">
      <c r="A41" s="78"/>
      <c r="B41" s="94">
        <v>2016</v>
      </c>
      <c r="C41" s="94">
        <v>2</v>
      </c>
      <c r="D41" s="150">
        <v>31625</v>
      </c>
      <c r="E41" s="192">
        <f t="shared" si="13"/>
        <v>6.3241106719367579</v>
      </c>
      <c r="F41" s="111">
        <f t="shared" si="11"/>
        <v>9.2584591455059435</v>
      </c>
      <c r="G41" s="96" t="s">
        <v>33</v>
      </c>
      <c r="H41" s="96" t="s">
        <v>33</v>
      </c>
      <c r="J41" s="432"/>
      <c r="K41" s="432"/>
    </row>
    <row r="42" spans="1:13" ht="15" customHeight="1" x14ac:dyDescent="0.25">
      <c r="A42" s="78"/>
      <c r="B42" s="476">
        <v>2017</v>
      </c>
      <c r="C42" s="478">
        <v>2</v>
      </c>
      <c r="D42" s="151">
        <v>31808</v>
      </c>
      <c r="E42" s="193">
        <f t="shared" si="13"/>
        <v>6.2877263581488938</v>
      </c>
      <c r="F42" s="74">
        <f t="shared" si="11"/>
        <v>9.2584591455059435</v>
      </c>
      <c r="G42" s="80" t="s">
        <v>33</v>
      </c>
      <c r="H42" s="80" t="s">
        <v>33</v>
      </c>
      <c r="J42" s="486"/>
      <c r="K42" s="486"/>
    </row>
    <row r="43" spans="1:13" ht="15" customHeight="1" x14ac:dyDescent="0.25">
      <c r="A43" s="78"/>
      <c r="B43" s="480">
        <v>2018</v>
      </c>
      <c r="C43" s="480">
        <v>1</v>
      </c>
      <c r="D43" s="150">
        <v>32224</v>
      </c>
      <c r="E43" s="192">
        <f t="shared" si="13"/>
        <v>3.1032770605759681</v>
      </c>
      <c r="F43" s="111">
        <f t="shared" si="11"/>
        <v>9.2584591455059435</v>
      </c>
      <c r="G43" s="96" t="s">
        <v>33</v>
      </c>
      <c r="H43" s="96" t="s">
        <v>33</v>
      </c>
      <c r="J43" s="486"/>
      <c r="K43" s="486"/>
    </row>
    <row r="44" spans="1:13" ht="15" customHeight="1" x14ac:dyDescent="0.25">
      <c r="A44" s="78"/>
      <c r="B44" s="478">
        <v>2019</v>
      </c>
      <c r="C44" s="478">
        <v>3</v>
      </c>
      <c r="D44" s="151">
        <v>32391</v>
      </c>
      <c r="E44" s="208">
        <f t="shared" si="13"/>
        <v>9.2618319903676962</v>
      </c>
      <c r="F44" s="74">
        <v>9.2584591455059435</v>
      </c>
      <c r="G44" s="98" t="s">
        <v>33</v>
      </c>
      <c r="H44" s="98" t="s">
        <v>33</v>
      </c>
      <c r="J44" s="486"/>
      <c r="K44" s="486"/>
    </row>
    <row r="45" spans="1:13" ht="30" customHeight="1" thickBot="1" x14ac:dyDescent="0.25">
      <c r="B45" s="244" t="s">
        <v>182</v>
      </c>
      <c r="C45" s="47">
        <f>AVERAGE(C33:C37)</f>
        <v>3</v>
      </c>
      <c r="D45" s="179">
        <f>AVERAGE(D33:D37)</f>
        <v>32402.799999999999</v>
      </c>
      <c r="E45" s="194">
        <f t="shared" ref="E45" si="14">C45/D45*100000</f>
        <v>9.2584591455059435</v>
      </c>
      <c r="F45" s="62">
        <f>$E$45</f>
        <v>9.2584591455059435</v>
      </c>
      <c r="G45" s="81"/>
      <c r="H45" s="81"/>
      <c r="J45" s="78"/>
      <c r="K45" s="78"/>
    </row>
    <row r="46" spans="1:13" ht="12" customHeight="1" x14ac:dyDescent="0.2">
      <c r="B46" s="222" t="s">
        <v>569</v>
      </c>
      <c r="C46" s="2"/>
      <c r="D46" s="2"/>
      <c r="E46" s="2"/>
      <c r="F46" s="2"/>
      <c r="G46" s="2"/>
      <c r="I46" s="2"/>
      <c r="J46" s="2"/>
      <c r="K46" s="2"/>
      <c r="L46" s="2"/>
      <c r="M46" s="2"/>
    </row>
    <row r="47" spans="1:13" ht="12" customHeight="1" x14ac:dyDescent="0.2">
      <c r="B47" s="222" t="s">
        <v>233</v>
      </c>
      <c r="C47" s="2"/>
      <c r="D47" s="2"/>
      <c r="E47" s="2"/>
      <c r="F47" s="2"/>
      <c r="G47" s="2"/>
      <c r="I47" s="2"/>
      <c r="J47" s="2"/>
      <c r="K47" s="2"/>
      <c r="L47" s="117"/>
      <c r="M47" s="2"/>
    </row>
    <row r="48" spans="1:13" ht="12" customHeight="1" x14ac:dyDescent="0.2">
      <c r="B48" s="222" t="s">
        <v>514</v>
      </c>
      <c r="C48" s="2"/>
      <c r="D48" s="2"/>
      <c r="E48" s="2"/>
      <c r="F48" s="2"/>
      <c r="G48" s="2"/>
      <c r="I48" s="2"/>
      <c r="J48" s="2"/>
      <c r="K48" s="2"/>
      <c r="L48" s="117"/>
      <c r="M48" s="2"/>
    </row>
    <row r="49" spans="2:26" ht="12" customHeight="1" x14ac:dyDescent="0.2">
      <c r="B49" s="222" t="s">
        <v>234</v>
      </c>
      <c r="C49" s="2"/>
      <c r="D49" s="2"/>
      <c r="E49" s="2"/>
      <c r="F49" s="2"/>
      <c r="G49" s="2"/>
      <c r="I49" s="2"/>
      <c r="J49" s="2"/>
      <c r="K49" s="2"/>
      <c r="L49" s="2"/>
      <c r="M49" s="2"/>
    </row>
    <row r="50" spans="2:26" ht="15" customHeight="1" x14ac:dyDescent="0.2">
      <c r="B50" s="50"/>
    </row>
    <row r="51" spans="2:26" ht="15" customHeight="1" x14ac:dyDescent="0.2">
      <c r="B51" s="56" t="s">
        <v>21</v>
      </c>
    </row>
    <row r="52" spans="2:26" ht="15" customHeight="1" x14ac:dyDescent="0.2">
      <c r="B52" s="56"/>
    </row>
    <row r="53" spans="2:26" ht="15" customHeight="1" x14ac:dyDescent="0.2">
      <c r="B53" s="50"/>
      <c r="H53" s="80"/>
    </row>
    <row r="54" spans="2:26" ht="15" customHeight="1" x14ac:dyDescent="0.25">
      <c r="B54" s="39" t="s">
        <v>265</v>
      </c>
      <c r="C54" s="10"/>
      <c r="D54" s="10"/>
      <c r="E54" s="10"/>
      <c r="F54" s="10"/>
      <c r="G54" s="10"/>
      <c r="H54" s="107"/>
      <c r="I54" s="10"/>
      <c r="J54" s="10"/>
      <c r="K54" s="10"/>
      <c r="L54" s="10"/>
      <c r="M54" s="10"/>
      <c r="N54" s="10"/>
    </row>
    <row r="55" spans="2:26" ht="45" customHeight="1" x14ac:dyDescent="0.25">
      <c r="B55" s="705" t="s">
        <v>619</v>
      </c>
      <c r="C55" s="705"/>
      <c r="D55" s="705"/>
      <c r="E55" s="705"/>
      <c r="F55" s="705"/>
      <c r="G55" s="705"/>
      <c r="H55" s="705"/>
      <c r="I55" s="107"/>
      <c r="K55" s="701" t="s">
        <v>748</v>
      </c>
      <c r="L55" s="701"/>
      <c r="M55" s="701"/>
      <c r="N55" s="701"/>
      <c r="O55" s="701"/>
      <c r="P55" s="701"/>
      <c r="Q55" s="701"/>
      <c r="R55" s="701"/>
      <c r="S55" s="701"/>
      <c r="T55" s="701"/>
      <c r="U55" s="107"/>
      <c r="V55" s="107"/>
      <c r="W55" s="107"/>
      <c r="X55" s="107"/>
      <c r="Y55" s="107"/>
      <c r="Z55" s="107"/>
    </row>
    <row r="56" spans="2:26" ht="15" customHeight="1" x14ac:dyDescent="0.25">
      <c r="B56" s="13" t="s">
        <v>718</v>
      </c>
      <c r="C56" s="107"/>
      <c r="D56" s="107"/>
      <c r="E56" s="107"/>
      <c r="F56" s="107"/>
      <c r="G56" s="107"/>
      <c r="H56" s="114"/>
      <c r="I56" s="107"/>
      <c r="J56" s="107"/>
      <c r="K56" s="107"/>
      <c r="L56" s="107"/>
    </row>
    <row r="57" spans="2:26" ht="15" customHeight="1" thickBot="1" x14ac:dyDescent="0.25">
      <c r="H57" s="2"/>
    </row>
    <row r="58" spans="2:26" ht="20.25" customHeight="1" x14ac:dyDescent="0.2">
      <c r="B58" s="704" t="s">
        <v>34</v>
      </c>
      <c r="C58" s="704"/>
      <c r="D58" s="704"/>
      <c r="E58" s="704"/>
      <c r="F58" s="704"/>
      <c r="G58" s="704"/>
      <c r="H58" s="704"/>
    </row>
    <row r="59" spans="2:26" ht="45" customHeight="1" x14ac:dyDescent="0.2">
      <c r="B59" s="242" t="s">
        <v>197</v>
      </c>
      <c r="C59" s="242" t="s">
        <v>64</v>
      </c>
      <c r="D59" s="242" t="s">
        <v>198</v>
      </c>
      <c r="E59" s="242" t="s">
        <v>65</v>
      </c>
      <c r="F59" s="109" t="s">
        <v>22</v>
      </c>
      <c r="G59" s="242" t="s">
        <v>26</v>
      </c>
      <c r="H59" s="242" t="s">
        <v>240</v>
      </c>
    </row>
    <row r="60" spans="2:26" ht="15" customHeight="1" x14ac:dyDescent="0.2">
      <c r="B60" s="94" t="s">
        <v>104</v>
      </c>
      <c r="C60" s="110">
        <f t="shared" ref="C60:D67" si="15">AVERAGE(C9:C13)</f>
        <v>12.2</v>
      </c>
      <c r="D60" s="150">
        <f t="shared" si="15"/>
        <v>37355.599999999999</v>
      </c>
      <c r="E60" s="183">
        <f t="shared" ref="E60:E62" si="16">C60/D60*100000</f>
        <v>32.659092612620334</v>
      </c>
      <c r="F60" s="110">
        <f t="shared" ref="F60:F67" si="17">$E$68</f>
        <v>32.659092612620334</v>
      </c>
      <c r="G60" s="96"/>
      <c r="H60" s="96"/>
      <c r="I60" s="89"/>
    </row>
    <row r="61" spans="2:26" ht="15" customHeight="1" x14ac:dyDescent="0.2">
      <c r="B61" s="77" t="s">
        <v>176</v>
      </c>
      <c r="C61" s="76">
        <f t="shared" si="15"/>
        <v>12.8</v>
      </c>
      <c r="D61" s="151">
        <f t="shared" si="15"/>
        <v>37269.4</v>
      </c>
      <c r="E61" s="182">
        <f t="shared" ref="E61" si="18">C61/D61*100000</f>
        <v>34.344529292127049</v>
      </c>
      <c r="F61" s="76">
        <f t="shared" si="17"/>
        <v>32.659092612620334</v>
      </c>
      <c r="G61" s="80">
        <f t="shared" ref="G61:G67" si="19">(E61-$E$68)/$E$68</f>
        <v>5.1606965922115604E-2</v>
      </c>
      <c r="H61" s="80">
        <f t="shared" ref="H61:H66" si="20">(E61-E60)/E60</f>
        <v>5.1606965922115604E-2</v>
      </c>
      <c r="I61" s="89"/>
    </row>
    <row r="62" spans="2:26" ht="15" customHeight="1" x14ac:dyDescent="0.2">
      <c r="B62" s="94" t="s">
        <v>207</v>
      </c>
      <c r="C62" s="110">
        <f t="shared" si="15"/>
        <v>11.6</v>
      </c>
      <c r="D62" s="150">
        <f t="shared" si="15"/>
        <v>37377</v>
      </c>
      <c r="E62" s="183">
        <f t="shared" si="16"/>
        <v>31.035128554993712</v>
      </c>
      <c r="F62" s="110">
        <f t="shared" si="17"/>
        <v>32.659092612620334</v>
      </c>
      <c r="G62" s="96">
        <f t="shared" si="19"/>
        <v>-4.9724714550063158E-2</v>
      </c>
      <c r="H62" s="96">
        <f t="shared" si="20"/>
        <v>-9.6358890494154081E-2</v>
      </c>
      <c r="I62" s="139"/>
    </row>
    <row r="63" spans="2:26" ht="15" customHeight="1" x14ac:dyDescent="0.2">
      <c r="B63" s="77" t="s">
        <v>336</v>
      </c>
      <c r="C63" s="76">
        <f t="shared" si="15"/>
        <v>9.4</v>
      </c>
      <c r="D63" s="151">
        <f t="shared" si="15"/>
        <v>37575</v>
      </c>
      <c r="E63" s="182">
        <f t="shared" ref="E63:E64" si="21">C63/D63*100000</f>
        <v>25.016633399866933</v>
      </c>
      <c r="F63" s="76">
        <f t="shared" si="17"/>
        <v>32.659092612620334</v>
      </c>
      <c r="G63" s="80">
        <f t="shared" si="19"/>
        <v>-0.23400708964584502</v>
      </c>
      <c r="H63" s="80">
        <f t="shared" si="20"/>
        <v>-0.19392525294239105</v>
      </c>
      <c r="I63" s="139"/>
    </row>
    <row r="64" spans="2:26" ht="15" customHeight="1" x14ac:dyDescent="0.2">
      <c r="B64" s="94" t="s">
        <v>467</v>
      </c>
      <c r="C64" s="110">
        <f t="shared" si="15"/>
        <v>10.199999999999999</v>
      </c>
      <c r="D64" s="150">
        <f t="shared" si="15"/>
        <v>37875.4</v>
      </c>
      <c r="E64" s="183">
        <f t="shared" si="21"/>
        <v>26.930408655750167</v>
      </c>
      <c r="F64" s="110">
        <f t="shared" si="17"/>
        <v>32.659092612620334</v>
      </c>
      <c r="G64" s="96">
        <f t="shared" si="19"/>
        <v>-0.17540854624529442</v>
      </c>
      <c r="H64" s="96">
        <f t="shared" si="20"/>
        <v>7.650011195724736E-2</v>
      </c>
      <c r="I64" s="139"/>
    </row>
    <row r="65" spans="2:26" ht="15" customHeight="1" x14ac:dyDescent="0.2">
      <c r="B65" s="478" t="s">
        <v>565</v>
      </c>
      <c r="C65" s="76">
        <f t="shared" si="15"/>
        <v>8.6</v>
      </c>
      <c r="D65" s="151">
        <f t="shared" si="15"/>
        <v>38262.800000000003</v>
      </c>
      <c r="E65" s="482">
        <f t="shared" ref="E65" si="22">C65/D65*100000</f>
        <v>22.476138703910845</v>
      </c>
      <c r="F65" s="76">
        <f t="shared" si="17"/>
        <v>32.659092612620334</v>
      </c>
      <c r="G65" s="80">
        <f t="shared" si="19"/>
        <v>-0.31179537133785912</v>
      </c>
      <c r="H65" s="80">
        <f t="shared" si="20"/>
        <v>-0.16539927071950497</v>
      </c>
      <c r="I65" s="139"/>
    </row>
    <row r="66" spans="2:26" ht="15" customHeight="1" x14ac:dyDescent="0.2">
      <c r="B66" s="480" t="s">
        <v>599</v>
      </c>
      <c r="C66" s="110">
        <f t="shared" si="15"/>
        <v>7.4</v>
      </c>
      <c r="D66" s="150">
        <f t="shared" si="15"/>
        <v>38680.6</v>
      </c>
      <c r="E66" s="192">
        <f t="shared" ref="E66" si="23">C66/D66*100000</f>
        <v>19.131037264158262</v>
      </c>
      <c r="F66" s="111">
        <f t="shared" si="17"/>
        <v>32.659092612620334</v>
      </c>
      <c r="G66" s="96">
        <f t="shared" si="19"/>
        <v>-0.41422018391394239</v>
      </c>
      <c r="H66" s="96">
        <f t="shared" si="20"/>
        <v>-0.1488290085685641</v>
      </c>
      <c r="I66" s="139"/>
    </row>
    <row r="67" spans="2:26" ht="15" customHeight="1" x14ac:dyDescent="0.2">
      <c r="B67" s="478" t="s">
        <v>673</v>
      </c>
      <c r="C67" s="76">
        <f t="shared" si="15"/>
        <v>7.8</v>
      </c>
      <c r="D67" s="151">
        <f t="shared" si="15"/>
        <v>39068.800000000003</v>
      </c>
      <c r="E67" s="208">
        <f>C67/D67*100000</f>
        <v>19.96478008026865</v>
      </c>
      <c r="F67" s="76">
        <f t="shared" si="17"/>
        <v>32.659092612620334</v>
      </c>
      <c r="G67" s="98">
        <f t="shared" si="19"/>
        <v>-0.38869152560124304</v>
      </c>
      <c r="H67" s="98">
        <f t="shared" ref="H67" si="24">(E67-E66)/E66</f>
        <v>4.3580638341674922E-2</v>
      </c>
      <c r="I67" s="139"/>
    </row>
    <row r="68" spans="2:26" ht="30" customHeight="1" thickBot="1" x14ac:dyDescent="0.25">
      <c r="B68" s="20" t="s">
        <v>182</v>
      </c>
      <c r="C68" s="152">
        <f>AVERAGE(C9:C13)</f>
        <v>12.2</v>
      </c>
      <c r="D68" s="152">
        <f>AVERAGE(D9:D13)</f>
        <v>37355.599999999999</v>
      </c>
      <c r="E68" s="181">
        <f>C68/D68*100000</f>
        <v>32.659092612620334</v>
      </c>
      <c r="F68" s="152">
        <f>AVERAGE(F9:F9)</f>
        <v>32.659092612620334</v>
      </c>
      <c r="G68" s="47"/>
      <c r="H68" s="81"/>
    </row>
    <row r="69" spans="2:26" ht="12" customHeight="1" x14ac:dyDescent="0.2">
      <c r="B69" s="222" t="s">
        <v>569</v>
      </c>
      <c r="C69" s="2"/>
      <c r="D69" s="2"/>
      <c r="E69" s="2"/>
      <c r="F69" s="2"/>
      <c r="G69" s="2"/>
      <c r="I69" s="2"/>
      <c r="J69" s="2"/>
      <c r="K69" s="2"/>
      <c r="L69" s="2"/>
      <c r="M69" s="2"/>
      <c r="O69" s="78"/>
    </row>
    <row r="70" spans="2:26" ht="12" customHeight="1" x14ac:dyDescent="0.2">
      <c r="B70" s="222" t="s">
        <v>233</v>
      </c>
      <c r="C70" s="2"/>
      <c r="D70" s="2"/>
      <c r="E70" s="2"/>
      <c r="F70" s="2"/>
      <c r="G70" s="2"/>
      <c r="H70" s="10"/>
      <c r="I70" s="2"/>
      <c r="J70" s="2"/>
      <c r="K70" s="2"/>
      <c r="L70" s="117"/>
      <c r="M70" s="2"/>
      <c r="O70" s="78"/>
    </row>
    <row r="71" spans="2:26" ht="12" customHeight="1" x14ac:dyDescent="0.2">
      <c r="B71" s="222" t="s">
        <v>514</v>
      </c>
      <c r="C71" s="2"/>
      <c r="D71" s="2"/>
      <c r="E71" s="2"/>
      <c r="F71" s="2"/>
      <c r="G71" s="2"/>
      <c r="I71" s="2"/>
      <c r="J71" s="2"/>
      <c r="K71" s="2"/>
      <c r="L71" s="117"/>
      <c r="M71" s="2"/>
      <c r="O71" s="78"/>
    </row>
    <row r="72" spans="2:26" ht="12" customHeight="1" x14ac:dyDescent="0.2">
      <c r="B72" s="222" t="s">
        <v>234</v>
      </c>
      <c r="C72" s="2"/>
      <c r="D72" s="2"/>
      <c r="E72" s="2"/>
      <c r="F72" s="2"/>
      <c r="G72" s="2"/>
      <c r="H72" s="114"/>
      <c r="I72" s="2"/>
      <c r="J72" s="2"/>
      <c r="K72" s="2"/>
      <c r="L72" s="2"/>
      <c r="M72" s="2"/>
    </row>
    <row r="73" spans="2:26" ht="15.75" customHeight="1" x14ac:dyDescent="0.25">
      <c r="B73" s="50"/>
      <c r="H73" s="107"/>
    </row>
    <row r="74" spans="2:26" ht="15" customHeight="1" x14ac:dyDescent="0.2">
      <c r="B74" s="39" t="s">
        <v>266</v>
      </c>
      <c r="C74" s="10"/>
      <c r="D74" s="10"/>
      <c r="E74" s="10"/>
      <c r="F74" s="10"/>
      <c r="G74" s="10"/>
      <c r="H74" s="10"/>
      <c r="I74" s="10"/>
      <c r="J74" s="10"/>
      <c r="K74" s="10"/>
      <c r="L74" s="10"/>
      <c r="M74" s="10"/>
      <c r="N74" s="10"/>
    </row>
    <row r="75" spans="2:26" ht="45" customHeight="1" x14ac:dyDescent="0.25">
      <c r="B75" s="705" t="s">
        <v>620</v>
      </c>
      <c r="C75" s="705"/>
      <c r="D75" s="705"/>
      <c r="E75" s="705"/>
      <c r="F75" s="705"/>
      <c r="G75" s="705"/>
      <c r="H75" s="705"/>
      <c r="I75" s="107"/>
      <c r="J75" s="107"/>
      <c r="K75" s="107"/>
      <c r="L75" s="107"/>
      <c r="P75" s="701"/>
      <c r="Q75" s="701"/>
      <c r="R75" s="701"/>
      <c r="S75" s="701"/>
      <c r="T75" s="701"/>
      <c r="U75" s="701"/>
      <c r="V75" s="701"/>
      <c r="W75" s="701"/>
      <c r="X75" s="701"/>
      <c r="Y75" s="701"/>
      <c r="Z75" s="701"/>
    </row>
    <row r="76" spans="2:26" ht="15" customHeight="1" x14ac:dyDescent="0.25">
      <c r="B76" s="13" t="s">
        <v>718</v>
      </c>
      <c r="C76" s="107"/>
      <c r="D76" s="107"/>
      <c r="E76" s="107"/>
      <c r="F76" s="107"/>
      <c r="G76" s="107"/>
      <c r="H76" s="2"/>
      <c r="I76" s="107"/>
      <c r="J76" s="107"/>
      <c r="K76" s="107"/>
      <c r="L76" s="107"/>
    </row>
    <row r="77" spans="2:26" ht="15" customHeight="1" thickBot="1" x14ac:dyDescent="0.25">
      <c r="H77" s="2"/>
    </row>
    <row r="78" spans="2:26" ht="20.25" customHeight="1" x14ac:dyDescent="0.2">
      <c r="B78" s="704" t="s">
        <v>35</v>
      </c>
      <c r="C78" s="704"/>
      <c r="D78" s="704"/>
      <c r="E78" s="704"/>
      <c r="F78" s="704"/>
      <c r="G78" s="704"/>
      <c r="H78" s="704"/>
    </row>
    <row r="79" spans="2:26" ht="45" customHeight="1" x14ac:dyDescent="0.2">
      <c r="B79" s="242" t="s">
        <v>197</v>
      </c>
      <c r="C79" s="242" t="s">
        <v>64</v>
      </c>
      <c r="D79" s="242" t="s">
        <v>198</v>
      </c>
      <c r="E79" s="242" t="s">
        <v>65</v>
      </c>
      <c r="F79" s="109" t="s">
        <v>22</v>
      </c>
      <c r="G79" s="242" t="s">
        <v>26</v>
      </c>
      <c r="H79" s="242" t="s">
        <v>240</v>
      </c>
    </row>
    <row r="80" spans="2:26" ht="15" customHeight="1" x14ac:dyDescent="0.2">
      <c r="B80" s="94" t="s">
        <v>104</v>
      </c>
      <c r="C80" s="110">
        <f t="shared" ref="C80:D87" si="25">AVERAGE(C33:C37)</f>
        <v>3</v>
      </c>
      <c r="D80" s="150">
        <f t="shared" si="25"/>
        <v>32402.799999999999</v>
      </c>
      <c r="E80" s="183">
        <f t="shared" ref="E80:E88" si="26">C80/D80*100000</f>
        <v>9.2584591455059435</v>
      </c>
      <c r="F80" s="110">
        <f t="shared" ref="F80:F88" si="27">$E$88</f>
        <v>9.2584591455059435</v>
      </c>
      <c r="G80" s="250"/>
      <c r="H80" s="250"/>
      <c r="I80" s="89"/>
    </row>
    <row r="81" spans="2:15" ht="15" customHeight="1" x14ac:dyDescent="0.2">
      <c r="B81" s="77" t="s">
        <v>176</v>
      </c>
      <c r="C81" s="76">
        <f t="shared" si="25"/>
        <v>2.8</v>
      </c>
      <c r="D81" s="151">
        <f t="shared" si="25"/>
        <v>32215.8</v>
      </c>
      <c r="E81" s="182">
        <f t="shared" si="26"/>
        <v>8.6913874558446462</v>
      </c>
      <c r="F81" s="76">
        <f t="shared" si="27"/>
        <v>9.2584591455059435</v>
      </c>
      <c r="G81" s="167" t="s">
        <v>33</v>
      </c>
      <c r="H81" s="167" t="s">
        <v>33</v>
      </c>
      <c r="I81" s="89"/>
    </row>
    <row r="82" spans="2:15" ht="15" customHeight="1" x14ac:dyDescent="0.2">
      <c r="B82" s="94" t="s">
        <v>207</v>
      </c>
      <c r="C82" s="110">
        <f t="shared" si="25"/>
        <v>2.2000000000000002</v>
      </c>
      <c r="D82" s="150">
        <f t="shared" si="25"/>
        <v>31997.200000000001</v>
      </c>
      <c r="E82" s="183">
        <f t="shared" si="26"/>
        <v>6.875601615141326</v>
      </c>
      <c r="F82" s="110">
        <f t="shared" si="27"/>
        <v>9.2584591455059435</v>
      </c>
      <c r="G82" s="166" t="s">
        <v>33</v>
      </c>
      <c r="H82" s="166" t="s">
        <v>33</v>
      </c>
      <c r="I82" s="139"/>
    </row>
    <row r="83" spans="2:15" ht="15" customHeight="1" x14ac:dyDescent="0.2">
      <c r="B83" s="77" t="s">
        <v>336</v>
      </c>
      <c r="C83" s="76">
        <f t="shared" si="25"/>
        <v>2.2000000000000002</v>
      </c>
      <c r="D83" s="151">
        <f t="shared" si="25"/>
        <v>31831.4</v>
      </c>
      <c r="E83" s="182">
        <f t="shared" ref="E83:E84" si="28">C83/D83*100000</f>
        <v>6.9114145152271025</v>
      </c>
      <c r="F83" s="76">
        <f t="shared" si="27"/>
        <v>9.2584591455059435</v>
      </c>
      <c r="G83" s="167" t="s">
        <v>33</v>
      </c>
      <c r="H83" s="167" t="s">
        <v>33</v>
      </c>
      <c r="I83" s="139"/>
    </row>
    <row r="84" spans="2:15" ht="15" customHeight="1" x14ac:dyDescent="0.2">
      <c r="B84" s="94" t="s">
        <v>467</v>
      </c>
      <c r="C84" s="110">
        <f t="shared" si="25"/>
        <v>1.4</v>
      </c>
      <c r="D84" s="150">
        <f t="shared" si="25"/>
        <v>31706</v>
      </c>
      <c r="E84" s="183">
        <f t="shared" si="28"/>
        <v>4.415568031287453</v>
      </c>
      <c r="F84" s="110">
        <f t="shared" si="27"/>
        <v>9.2584591455059435</v>
      </c>
      <c r="G84" s="166" t="s">
        <v>33</v>
      </c>
      <c r="H84" s="166" t="s">
        <v>33</v>
      </c>
      <c r="I84" s="139"/>
    </row>
    <row r="85" spans="2:15" ht="15" customHeight="1" x14ac:dyDescent="0.2">
      <c r="B85" s="478" t="s">
        <v>565</v>
      </c>
      <c r="C85" s="76">
        <f t="shared" si="25"/>
        <v>1.4</v>
      </c>
      <c r="D85" s="151">
        <f t="shared" si="25"/>
        <v>31657.599999999999</v>
      </c>
      <c r="E85" s="482">
        <f t="shared" ref="E85" si="29">C85/D85*100000</f>
        <v>4.4223188112807037</v>
      </c>
      <c r="F85" s="76">
        <f t="shared" si="27"/>
        <v>9.2584591455059435</v>
      </c>
      <c r="G85" s="167" t="s">
        <v>33</v>
      </c>
      <c r="H85" s="167" t="s">
        <v>33</v>
      </c>
      <c r="I85" s="139"/>
    </row>
    <row r="86" spans="2:15" ht="15" customHeight="1" x14ac:dyDescent="0.2">
      <c r="B86" s="480" t="s">
        <v>599</v>
      </c>
      <c r="C86" s="110">
        <f t="shared" si="25"/>
        <v>1.4</v>
      </c>
      <c r="D86" s="150">
        <f t="shared" si="25"/>
        <v>31745.599999999999</v>
      </c>
      <c r="E86" s="483">
        <f t="shared" ref="E86" si="30">C86/D86*100000</f>
        <v>4.4100599768156847</v>
      </c>
      <c r="F86" s="110">
        <f t="shared" si="27"/>
        <v>9.2584591455059435</v>
      </c>
      <c r="G86" s="166" t="s">
        <v>33</v>
      </c>
      <c r="H86" s="166" t="s">
        <v>33</v>
      </c>
      <c r="I86" s="139"/>
    </row>
    <row r="87" spans="2:15" ht="15" customHeight="1" x14ac:dyDescent="0.2">
      <c r="B87" s="478" t="s">
        <v>673</v>
      </c>
      <c r="C87" s="76">
        <f t="shared" si="25"/>
        <v>2</v>
      </c>
      <c r="D87" s="151">
        <f t="shared" si="25"/>
        <v>31924.400000000001</v>
      </c>
      <c r="E87" s="482">
        <f t="shared" ref="E87" si="31">C87/D87*100000</f>
        <v>6.2648005913971758</v>
      </c>
      <c r="F87" s="76">
        <f t="shared" si="27"/>
        <v>9.2584591455059435</v>
      </c>
      <c r="G87" s="164" t="s">
        <v>33</v>
      </c>
      <c r="H87" s="164" t="s">
        <v>33</v>
      </c>
      <c r="I87" s="139"/>
    </row>
    <row r="88" spans="2:15" ht="30" customHeight="1" thickBot="1" x14ac:dyDescent="0.25">
      <c r="B88" s="244" t="s">
        <v>182</v>
      </c>
      <c r="C88" s="152">
        <f>AVERAGE(C33:C37)</f>
        <v>3</v>
      </c>
      <c r="D88" s="152">
        <f>AVERAGE(D33:D37)</f>
        <v>32402.799999999999</v>
      </c>
      <c r="E88" s="181">
        <f t="shared" si="26"/>
        <v>9.2584591455059435</v>
      </c>
      <c r="F88" s="152">
        <f t="shared" si="27"/>
        <v>9.2584591455059435</v>
      </c>
      <c r="G88" s="47"/>
      <c r="H88" s="81"/>
    </row>
    <row r="89" spans="2:15" ht="12" customHeight="1" x14ac:dyDescent="0.2">
      <c r="B89" s="222" t="s">
        <v>569</v>
      </c>
      <c r="C89" s="2"/>
      <c r="D89" s="2"/>
      <c r="E89" s="2"/>
      <c r="F89" s="2"/>
      <c r="G89" s="2"/>
      <c r="H89" s="10"/>
      <c r="I89" s="2"/>
      <c r="J89" s="2"/>
      <c r="K89" s="2"/>
      <c r="L89" s="2"/>
      <c r="M89" s="2"/>
      <c r="O89" s="78"/>
    </row>
    <row r="90" spans="2:15" ht="12" customHeight="1" x14ac:dyDescent="0.2">
      <c r="B90" s="222" t="s">
        <v>233</v>
      </c>
      <c r="C90" s="2"/>
      <c r="D90" s="2"/>
      <c r="E90" s="2"/>
      <c r="F90" s="2"/>
      <c r="G90" s="2"/>
      <c r="H90" s="10"/>
      <c r="I90" s="2"/>
      <c r="J90" s="2"/>
      <c r="K90" s="2"/>
      <c r="L90" s="117"/>
      <c r="M90" s="2"/>
      <c r="O90" s="78"/>
    </row>
    <row r="91" spans="2:15" ht="12" customHeight="1" x14ac:dyDescent="0.2">
      <c r="B91" s="222" t="s">
        <v>514</v>
      </c>
      <c r="C91" s="2"/>
      <c r="D91" s="2"/>
      <c r="E91" s="2"/>
      <c r="F91" s="2"/>
      <c r="G91" s="2"/>
      <c r="I91" s="2"/>
      <c r="J91" s="2"/>
      <c r="K91" s="2"/>
      <c r="L91" s="117"/>
      <c r="M91" s="2"/>
      <c r="O91" s="78"/>
    </row>
    <row r="92" spans="2:15" ht="12" customHeight="1" x14ac:dyDescent="0.2">
      <c r="B92" s="222" t="s">
        <v>234</v>
      </c>
      <c r="C92" s="2"/>
      <c r="D92" s="2"/>
      <c r="E92" s="2"/>
      <c r="F92" s="2"/>
      <c r="G92" s="2"/>
      <c r="I92" s="2"/>
      <c r="J92" s="2"/>
      <c r="K92" s="2"/>
      <c r="L92" s="2"/>
      <c r="M92" s="2"/>
    </row>
    <row r="93" spans="2:15" ht="15.75" customHeight="1" x14ac:dyDescent="0.2">
      <c r="B93" s="50"/>
    </row>
    <row r="94" spans="2:15" ht="15.75" customHeight="1" x14ac:dyDescent="0.2">
      <c r="B94" s="56" t="s">
        <v>21</v>
      </c>
    </row>
    <row r="95" spans="2:15" ht="15.75" customHeight="1" x14ac:dyDescent="0.2">
      <c r="B95" s="50"/>
    </row>
    <row r="96" spans="2:15" ht="15.75" customHeight="1" x14ac:dyDescent="0.2">
      <c r="B96" s="50"/>
    </row>
    <row r="97" spans="2:2" ht="15.75" customHeight="1" x14ac:dyDescent="0.2">
      <c r="B97" s="50"/>
    </row>
    <row r="98" spans="2:2" ht="15.75" customHeight="1" x14ac:dyDescent="0.2">
      <c r="B98" s="50"/>
    </row>
    <row r="99" spans="2:2" ht="15.75" customHeight="1" x14ac:dyDescent="0.2">
      <c r="B99" s="50"/>
    </row>
    <row r="100" spans="2:2" ht="15.75" customHeight="1" x14ac:dyDescent="0.2">
      <c r="B100" s="50"/>
    </row>
    <row r="101" spans="2:2" ht="15.75" customHeight="1" x14ac:dyDescent="0.2">
      <c r="B101" s="50"/>
    </row>
    <row r="102" spans="2:2" ht="15.75" customHeight="1" x14ac:dyDescent="0.2">
      <c r="B102" s="50"/>
    </row>
    <row r="103" spans="2:2" ht="15.75" customHeight="1" x14ac:dyDescent="0.2">
      <c r="B103" s="50"/>
    </row>
    <row r="104" spans="2:2" ht="15.75" customHeight="1" x14ac:dyDescent="0.2">
      <c r="B104" s="50"/>
    </row>
    <row r="105" spans="2:2" ht="15.75" customHeight="1" x14ac:dyDescent="0.2">
      <c r="B105" s="50"/>
    </row>
    <row r="106" spans="2:2" ht="15.75" customHeight="1" x14ac:dyDescent="0.2">
      <c r="B106" s="50"/>
    </row>
    <row r="107" spans="2:2" ht="15.75" customHeight="1" x14ac:dyDescent="0.2">
      <c r="B107" s="50"/>
    </row>
    <row r="108" spans="2:2" ht="15.75" customHeight="1" x14ac:dyDescent="0.2">
      <c r="B108" s="50"/>
    </row>
    <row r="109" spans="2:2" ht="15.75" customHeight="1" x14ac:dyDescent="0.2">
      <c r="B109" s="50"/>
    </row>
    <row r="110" spans="2:2" ht="15.75" customHeight="1" x14ac:dyDescent="0.2">
      <c r="B110" s="50"/>
    </row>
    <row r="111" spans="2:2" ht="15.75" customHeight="1" x14ac:dyDescent="0.2">
      <c r="B111" s="50"/>
    </row>
    <row r="112" spans="2:2" ht="15.75" customHeight="1" x14ac:dyDescent="0.2">
      <c r="B112" s="50"/>
    </row>
    <row r="113" spans="2:2" ht="15.75" customHeight="1" x14ac:dyDescent="0.2">
      <c r="B113" s="50"/>
    </row>
    <row r="114" spans="2:2" ht="15.75" customHeight="1" x14ac:dyDescent="0.2">
      <c r="B114" s="50"/>
    </row>
    <row r="115" spans="2:2" ht="15.75" customHeight="1" x14ac:dyDescent="0.2">
      <c r="B115" s="50"/>
    </row>
    <row r="116" spans="2:2" ht="15.75" customHeight="1" x14ac:dyDescent="0.2">
      <c r="B116" s="50"/>
    </row>
    <row r="117" spans="2:2" ht="15.75" customHeight="1" x14ac:dyDescent="0.2">
      <c r="B117" s="50"/>
    </row>
    <row r="118" spans="2:2" ht="15.75" customHeight="1" x14ac:dyDescent="0.2">
      <c r="B118" s="50"/>
    </row>
    <row r="119" spans="2:2" ht="15.75" customHeight="1" x14ac:dyDescent="0.2">
      <c r="B119" s="50"/>
    </row>
    <row r="120" spans="2:2" ht="15.75" customHeight="1" x14ac:dyDescent="0.2">
      <c r="B120" s="50"/>
    </row>
    <row r="121" spans="2:2" ht="15.75" customHeight="1" x14ac:dyDescent="0.2">
      <c r="B121" s="50"/>
    </row>
    <row r="122" spans="2:2" ht="15.75" customHeight="1" x14ac:dyDescent="0.2">
      <c r="B122" s="50"/>
    </row>
    <row r="123" spans="2:2" ht="15.75" customHeight="1" x14ac:dyDescent="0.2">
      <c r="B123" s="50"/>
    </row>
    <row r="124" spans="2:2" ht="15.75" customHeight="1" x14ac:dyDescent="0.2">
      <c r="B124" s="50"/>
    </row>
    <row r="125" spans="2:2" ht="15.75" customHeight="1" x14ac:dyDescent="0.2">
      <c r="B125" s="50"/>
    </row>
    <row r="126" spans="2:2" ht="15.75" customHeight="1" x14ac:dyDescent="0.2">
      <c r="B126" s="50"/>
    </row>
    <row r="127" spans="2:2" ht="15.75" customHeight="1" x14ac:dyDescent="0.2">
      <c r="B127" s="50"/>
    </row>
    <row r="128" spans="2:2" ht="15.75" customHeight="1" x14ac:dyDescent="0.2">
      <c r="B128" s="50"/>
    </row>
    <row r="129" spans="2:10" x14ac:dyDescent="0.2">
      <c r="B129" s="10"/>
      <c r="C129" s="10"/>
      <c r="D129" s="10"/>
      <c r="E129" s="10"/>
      <c r="F129" s="10"/>
      <c r="G129" s="10"/>
      <c r="I129" s="10"/>
      <c r="J129" s="10"/>
    </row>
  </sheetData>
  <mergeCells count="11">
    <mergeCell ref="B78:H78"/>
    <mergeCell ref="B4:H4"/>
    <mergeCell ref="P75:Z75"/>
    <mergeCell ref="B7:H7"/>
    <mergeCell ref="B31:H31"/>
    <mergeCell ref="B58:H58"/>
    <mergeCell ref="B28:H28"/>
    <mergeCell ref="B55:H55"/>
    <mergeCell ref="B75:H75"/>
    <mergeCell ref="K4:T4"/>
    <mergeCell ref="K55:T55"/>
  </mergeCells>
  <hyperlinks>
    <hyperlink ref="B51" location="Contents!A1" tooltip="Contents Page" display="Return to Contents Page"/>
    <hyperlink ref="B94" location="Contents!A1" tooltip="Contents Page" display="Return to Contents Page"/>
  </hyperlinks>
  <pageMargins left="0.70866141732283472" right="0.70866141732283472" top="0.74803149606299213" bottom="0.74803149606299213" header="0.31496062992125984" footer="0.31496062992125984"/>
  <pageSetup scale="31" orientation="landscape" r:id="rId1"/>
  <ignoredErrors>
    <ignoredError sqref="C68:D68 C60:D62 C21:D21 C88:D88 C63:D63 C80:D83 C45:D45 C64:D64 C84:D84 C65:D65 C85:D85 C66:D66 C86:D86 C67:D67 C87:D87"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V56"/>
  <sheetViews>
    <sheetView showGridLines="0" zoomScaleNormal="100" workbookViewId="0">
      <selection activeCell="I11" sqref="I11"/>
    </sheetView>
  </sheetViews>
  <sheetFormatPr defaultRowHeight="14.25" x14ac:dyDescent="0.2"/>
  <cols>
    <col min="1" max="1" width="8.7109375" style="1" customWidth="1"/>
    <col min="2" max="3" width="12.7109375" style="1" customWidth="1"/>
    <col min="4" max="4" width="9" style="1" hidden="1" customWidth="1"/>
    <col min="5" max="6" width="13.7109375" style="1" customWidth="1"/>
    <col min="7" max="16384" width="9.140625" style="1"/>
  </cols>
  <sheetData>
    <row r="1" spans="2:22" s="10" customFormat="1" x14ac:dyDescent="0.2">
      <c r="B1" s="163" t="s">
        <v>497</v>
      </c>
      <c r="C1" s="13"/>
      <c r="D1" s="13"/>
      <c r="E1" s="13"/>
      <c r="F1" s="13"/>
      <c r="G1" s="13"/>
      <c r="H1" s="13"/>
      <c r="I1" s="13"/>
      <c r="J1" s="13"/>
      <c r="K1" s="13"/>
      <c r="L1" s="13"/>
      <c r="M1" s="13"/>
    </row>
    <row r="2" spans="2:22" s="10" customFormat="1" x14ac:dyDescent="0.2"/>
    <row r="3" spans="2:22" s="10" customFormat="1" ht="15" customHeight="1" x14ac:dyDescent="0.2">
      <c r="B3" s="1" t="s">
        <v>185</v>
      </c>
    </row>
    <row r="4" spans="2:22" ht="15" customHeight="1" x14ac:dyDescent="0.25">
      <c r="B4" s="264" t="s">
        <v>61</v>
      </c>
      <c r="C4" s="264"/>
      <c r="D4" s="264"/>
      <c r="E4" s="264"/>
      <c r="F4" s="264"/>
      <c r="G4" s="264"/>
      <c r="H4" s="264"/>
      <c r="I4" s="264"/>
      <c r="K4" s="706" t="s">
        <v>749</v>
      </c>
      <c r="L4" s="706"/>
      <c r="M4" s="706"/>
      <c r="N4" s="706"/>
      <c r="O4" s="706"/>
      <c r="P4" s="706"/>
      <c r="Q4" s="706"/>
      <c r="R4" s="706"/>
      <c r="S4" s="706"/>
      <c r="T4" s="706"/>
      <c r="U4" s="264"/>
      <c r="V4" s="264"/>
    </row>
    <row r="5" spans="2:22" ht="15" customHeight="1" x14ac:dyDescent="0.2">
      <c r="B5" s="13" t="s">
        <v>675</v>
      </c>
    </row>
    <row r="6" spans="2:22" ht="15" customHeight="1" thickBot="1" x14ac:dyDescent="0.25"/>
    <row r="7" spans="2:22" ht="45" customHeight="1" x14ac:dyDescent="0.2">
      <c r="B7" s="93" t="s">
        <v>0</v>
      </c>
      <c r="C7" s="93" t="s">
        <v>101</v>
      </c>
      <c r="D7" s="93" t="s">
        <v>22</v>
      </c>
      <c r="E7" s="93" t="s">
        <v>26</v>
      </c>
      <c r="F7" s="230" t="s">
        <v>240</v>
      </c>
    </row>
    <row r="8" spans="2:22" ht="15" customHeight="1" x14ac:dyDescent="0.2">
      <c r="B8" s="94">
        <v>2004</v>
      </c>
      <c r="C8" s="480">
        <v>465</v>
      </c>
      <c r="D8" s="100">
        <f t="shared" ref="D8:D24" si="0">$C$24</f>
        <v>424.8</v>
      </c>
      <c r="E8" s="96"/>
      <c r="F8" s="96"/>
    </row>
    <row r="9" spans="2:22" ht="15" customHeight="1" x14ac:dyDescent="0.2">
      <c r="B9" s="17">
        <v>2005</v>
      </c>
      <c r="C9" s="476">
        <v>368</v>
      </c>
      <c r="D9" s="83">
        <f t="shared" si="0"/>
        <v>424.8</v>
      </c>
      <c r="E9" s="80"/>
      <c r="F9" s="80">
        <f>(C9-C8)/C8</f>
        <v>-0.2086021505376344</v>
      </c>
    </row>
    <row r="10" spans="2:22" ht="15" customHeight="1" x14ac:dyDescent="0.2">
      <c r="B10" s="94">
        <v>2006</v>
      </c>
      <c r="C10" s="480">
        <v>477</v>
      </c>
      <c r="D10" s="100">
        <f t="shared" si="0"/>
        <v>424.8</v>
      </c>
      <c r="E10" s="96"/>
      <c r="F10" s="96">
        <f>(C10-C9)/C9</f>
        <v>0.29619565217391303</v>
      </c>
    </row>
    <row r="11" spans="2:22" ht="15" customHeight="1" x14ac:dyDescent="0.2">
      <c r="B11" s="17">
        <v>2007</v>
      </c>
      <c r="C11" s="476">
        <v>442</v>
      </c>
      <c r="D11" s="83">
        <f t="shared" si="0"/>
        <v>424.8</v>
      </c>
      <c r="E11" s="80"/>
      <c r="F11" s="80">
        <f t="shared" ref="F11:F18" si="1">(C11-C10)/C10</f>
        <v>-7.337526205450734E-2</v>
      </c>
    </row>
    <row r="12" spans="2:22" ht="15" customHeight="1" x14ac:dyDescent="0.2">
      <c r="B12" s="94">
        <v>2008</v>
      </c>
      <c r="C12" s="480">
        <v>372</v>
      </c>
      <c r="D12" s="100">
        <f t="shared" si="0"/>
        <v>424.8</v>
      </c>
      <c r="E12" s="96"/>
      <c r="F12" s="96">
        <f t="shared" si="1"/>
        <v>-0.15837104072398189</v>
      </c>
    </row>
    <row r="13" spans="2:22" ht="15" customHeight="1" x14ac:dyDescent="0.2">
      <c r="B13" s="17">
        <v>2009</v>
      </c>
      <c r="C13" s="476">
        <v>359</v>
      </c>
      <c r="D13" s="83">
        <f t="shared" si="0"/>
        <v>424.8</v>
      </c>
      <c r="E13" s="80">
        <f t="shared" ref="E13:E19" si="2">(C13-$C$24)/$C$24</f>
        <v>-0.15489642184557442</v>
      </c>
      <c r="F13" s="80">
        <f t="shared" si="1"/>
        <v>-3.4946236559139782E-2</v>
      </c>
    </row>
    <row r="14" spans="2:22" ht="15" customHeight="1" x14ac:dyDescent="0.2">
      <c r="B14" s="94">
        <v>2010</v>
      </c>
      <c r="C14" s="480">
        <v>288</v>
      </c>
      <c r="D14" s="100">
        <f t="shared" si="0"/>
        <v>424.8</v>
      </c>
      <c r="E14" s="96">
        <f t="shared" si="2"/>
        <v>-0.32203389830508478</v>
      </c>
      <c r="F14" s="96">
        <f t="shared" si="1"/>
        <v>-0.1977715877437326</v>
      </c>
    </row>
    <row r="15" spans="2:22" ht="15" customHeight="1" x14ac:dyDescent="0.2">
      <c r="B15" s="17">
        <v>2011</v>
      </c>
      <c r="C15" s="476">
        <v>233</v>
      </c>
      <c r="D15" s="83">
        <f t="shared" si="0"/>
        <v>424.8</v>
      </c>
      <c r="E15" s="80">
        <f t="shared" si="2"/>
        <v>-0.45150659133709981</v>
      </c>
      <c r="F15" s="80">
        <f t="shared" si="1"/>
        <v>-0.19097222222222221</v>
      </c>
    </row>
    <row r="16" spans="2:22" ht="15" customHeight="1" x14ac:dyDescent="0.2">
      <c r="B16" s="94">
        <v>2012</v>
      </c>
      <c r="C16" s="480">
        <v>242</v>
      </c>
      <c r="D16" s="100">
        <f t="shared" si="0"/>
        <v>424.8</v>
      </c>
      <c r="E16" s="96">
        <f t="shared" si="2"/>
        <v>-0.4303201506591337</v>
      </c>
      <c r="F16" s="96">
        <f t="shared" si="1"/>
        <v>3.8626609442060089E-2</v>
      </c>
    </row>
    <row r="17" spans="1:12" ht="15" customHeight="1" x14ac:dyDescent="0.2">
      <c r="B17" s="17">
        <v>2013</v>
      </c>
      <c r="C17" s="476">
        <v>215</v>
      </c>
      <c r="D17" s="83">
        <f t="shared" si="0"/>
        <v>424.8</v>
      </c>
      <c r="E17" s="80">
        <f t="shared" si="2"/>
        <v>-0.49387947269303201</v>
      </c>
      <c r="F17" s="80">
        <f t="shared" si="1"/>
        <v>-0.1115702479338843</v>
      </c>
      <c r="G17" s="78"/>
      <c r="H17" s="78" t="s">
        <v>36</v>
      </c>
    </row>
    <row r="18" spans="1:12" ht="15" customHeight="1" x14ac:dyDescent="0.2">
      <c r="A18" s="78"/>
      <c r="B18" s="94">
        <v>2014</v>
      </c>
      <c r="C18" s="480">
        <v>259</v>
      </c>
      <c r="D18" s="100">
        <f t="shared" si="0"/>
        <v>424.8</v>
      </c>
      <c r="E18" s="96">
        <f t="shared" si="2"/>
        <v>-0.39030131826741998</v>
      </c>
      <c r="F18" s="96">
        <f t="shared" si="1"/>
        <v>0.20465116279069767</v>
      </c>
    </row>
    <row r="19" spans="1:12" ht="15" customHeight="1" x14ac:dyDescent="0.2">
      <c r="B19" s="17">
        <v>2015</v>
      </c>
      <c r="C19" s="476">
        <v>243</v>
      </c>
      <c r="D19" s="83">
        <f t="shared" si="0"/>
        <v>424.8</v>
      </c>
      <c r="E19" s="80">
        <f t="shared" si="2"/>
        <v>-0.42796610169491528</v>
      </c>
      <c r="F19" s="80">
        <f>(C19-C18)/C18</f>
        <v>-6.1776061776061778E-2</v>
      </c>
      <c r="G19" s="78"/>
      <c r="H19" s="78" t="s">
        <v>36</v>
      </c>
    </row>
    <row r="20" spans="1:12" ht="15" customHeight="1" x14ac:dyDescent="0.2">
      <c r="A20" s="78"/>
      <c r="B20" s="94">
        <v>2016</v>
      </c>
      <c r="C20" s="480">
        <v>265</v>
      </c>
      <c r="D20" s="100">
        <f t="shared" si="0"/>
        <v>424.8</v>
      </c>
      <c r="E20" s="96">
        <f t="shared" ref="E20" si="3">(C20-$C$24)/$C$24</f>
        <v>-0.37617702448210927</v>
      </c>
      <c r="F20" s="96">
        <f t="shared" ref="F20" si="4">(C20-C19)/C19</f>
        <v>9.0534979423868317E-2</v>
      </c>
    </row>
    <row r="21" spans="1:12" ht="15" customHeight="1" x14ac:dyDescent="0.2">
      <c r="A21" s="78"/>
      <c r="B21" s="476">
        <v>2017</v>
      </c>
      <c r="C21" s="476">
        <v>235</v>
      </c>
      <c r="D21" s="83">
        <f t="shared" si="0"/>
        <v>424.8</v>
      </c>
      <c r="E21" s="80">
        <f t="shared" ref="E21" si="5">(C21-$C$24)/$C$24</f>
        <v>-0.4467984934086629</v>
      </c>
      <c r="F21" s="80">
        <f t="shared" ref="F21" si="6">(C21-C20)/C20</f>
        <v>-0.11320754716981132</v>
      </c>
    </row>
    <row r="22" spans="1:12" ht="15" customHeight="1" x14ac:dyDescent="0.2">
      <c r="A22" s="78"/>
      <c r="B22" s="480">
        <v>2018</v>
      </c>
      <c r="C22" s="480">
        <v>218</v>
      </c>
      <c r="D22" s="100">
        <f t="shared" si="0"/>
        <v>424.8</v>
      </c>
      <c r="E22" s="96">
        <f t="shared" ref="E22" si="7">(C22-$C$24)/$C$24</f>
        <v>-0.48681732580037668</v>
      </c>
      <c r="F22" s="96">
        <f t="shared" ref="F22:F23" si="8">(C22-C21)/C21</f>
        <v>-7.2340425531914887E-2</v>
      </c>
    </row>
    <row r="23" spans="1:12" ht="15" customHeight="1" x14ac:dyDescent="0.2">
      <c r="A23" s="78"/>
      <c r="B23" s="478">
        <v>2019</v>
      </c>
      <c r="C23" s="478">
        <v>233</v>
      </c>
      <c r="D23" s="604">
        <f t="shared" si="0"/>
        <v>424.8</v>
      </c>
      <c r="E23" s="98">
        <f>(C23-$C$24)/$C$24</f>
        <v>-0.45150659133709981</v>
      </c>
      <c r="F23" s="98">
        <f t="shared" si="8"/>
        <v>6.8807339449541288E-2</v>
      </c>
    </row>
    <row r="24" spans="1:12" ht="30" customHeight="1" thickBot="1" x14ac:dyDescent="0.25">
      <c r="B24" s="20" t="s">
        <v>22</v>
      </c>
      <c r="C24" s="47">
        <f>AVERAGE(C8:C12)</f>
        <v>424.8</v>
      </c>
      <c r="D24" s="81">
        <f t="shared" si="0"/>
        <v>424.8</v>
      </c>
      <c r="E24" s="81"/>
      <c r="F24" s="81"/>
    </row>
    <row r="25" spans="1:12" ht="15" customHeight="1" x14ac:dyDescent="0.2">
      <c r="D25" s="89"/>
    </row>
    <row r="26" spans="1:12" ht="12.75" customHeight="1" x14ac:dyDescent="0.2">
      <c r="B26" s="213" t="s">
        <v>228</v>
      </c>
      <c r="C26" s="218"/>
      <c r="D26" s="218"/>
      <c r="E26" s="218"/>
      <c r="F26" s="218"/>
      <c r="G26" s="218"/>
      <c r="H26" s="218"/>
      <c r="I26" s="218"/>
      <c r="J26" s="218"/>
      <c r="K26" s="218"/>
    </row>
    <row r="27" spans="1:12" ht="12.75" customHeight="1" x14ac:dyDescent="0.2">
      <c r="B27" s="691" t="s">
        <v>177</v>
      </c>
      <c r="C27" s="691"/>
      <c r="D27" s="691"/>
      <c r="E27" s="691"/>
      <c r="F27" s="691"/>
      <c r="G27" s="691"/>
      <c r="H27" s="232"/>
      <c r="I27" s="232"/>
      <c r="J27" s="232"/>
      <c r="K27" s="232"/>
      <c r="L27" s="113"/>
    </row>
    <row r="28" spans="1:12" ht="12.75" customHeight="1" x14ac:dyDescent="0.2">
      <c r="B28" s="691"/>
      <c r="C28" s="691"/>
      <c r="D28" s="691"/>
      <c r="E28" s="691"/>
      <c r="F28" s="691"/>
      <c r="G28" s="691"/>
      <c r="H28" s="232"/>
      <c r="I28" s="232"/>
      <c r="J28" s="232"/>
      <c r="K28" s="232"/>
      <c r="L28" s="113"/>
    </row>
    <row r="29" spans="1:12" x14ac:dyDescent="0.2">
      <c r="B29" s="9"/>
      <c r="C29" s="9"/>
      <c r="D29" s="9"/>
      <c r="E29" s="9"/>
      <c r="F29" s="9"/>
      <c r="G29" s="9"/>
      <c r="H29" s="9"/>
      <c r="I29" s="9"/>
      <c r="J29" s="9"/>
      <c r="K29" s="9"/>
      <c r="L29" s="9"/>
    </row>
    <row r="30" spans="1:12" ht="15" x14ac:dyDescent="0.2">
      <c r="B30" s="29" t="s">
        <v>21</v>
      </c>
      <c r="C30" s="9"/>
      <c r="D30" s="57"/>
      <c r="E30" s="57"/>
      <c r="F30" s="57"/>
      <c r="G30" s="57"/>
      <c r="H30" s="9"/>
      <c r="I30" s="9"/>
      <c r="J30" s="9"/>
      <c r="K30" s="9"/>
    </row>
    <row r="31" spans="1:12" x14ac:dyDescent="0.2">
      <c r="G31" s="48"/>
      <c r="H31" s="53"/>
      <c r="I31" s="53"/>
      <c r="J31" s="54"/>
      <c r="K31" s="9"/>
    </row>
    <row r="32" spans="1:12" x14ac:dyDescent="0.2">
      <c r="H32" s="48"/>
    </row>
    <row r="33" spans="1:22" x14ac:dyDescent="0.2">
      <c r="B33" s="39" t="s">
        <v>186</v>
      </c>
      <c r="C33" s="9"/>
      <c r="D33" s="9"/>
      <c r="E33" s="9"/>
      <c r="F33" s="9"/>
      <c r="G33" s="9"/>
      <c r="H33" s="9"/>
      <c r="I33" s="9"/>
      <c r="J33" s="9"/>
      <c r="K33" s="9"/>
    </row>
    <row r="34" spans="1:22" ht="31.5" customHeight="1" x14ac:dyDescent="0.2">
      <c r="B34" s="700" t="s">
        <v>225</v>
      </c>
      <c r="C34" s="700"/>
      <c r="D34" s="700"/>
      <c r="E34" s="700"/>
      <c r="F34" s="700"/>
      <c r="G34" s="700"/>
      <c r="H34" s="700"/>
      <c r="I34" s="700"/>
      <c r="J34" s="180"/>
      <c r="K34" s="698" t="s">
        <v>750</v>
      </c>
      <c r="L34" s="698"/>
      <c r="M34" s="698"/>
      <c r="N34" s="698"/>
      <c r="O34" s="698"/>
      <c r="P34" s="698"/>
      <c r="Q34" s="698"/>
      <c r="R34" s="698"/>
      <c r="S34" s="698"/>
      <c r="T34" s="698"/>
      <c r="U34" s="180"/>
      <c r="V34" s="180"/>
    </row>
    <row r="35" spans="1:22" ht="15" x14ac:dyDescent="0.25">
      <c r="B35" s="13" t="s">
        <v>675</v>
      </c>
      <c r="C35" s="61"/>
      <c r="D35" s="61"/>
      <c r="E35" s="61"/>
      <c r="F35" s="61"/>
      <c r="G35" s="61"/>
      <c r="H35" s="61"/>
      <c r="I35" s="61"/>
      <c r="J35" s="61"/>
      <c r="K35" s="9"/>
    </row>
    <row r="36" spans="1:22" ht="15" thickBot="1" x14ac:dyDescent="0.25">
      <c r="C36" s="7"/>
      <c r="J36" s="10"/>
      <c r="K36" s="9"/>
    </row>
    <row r="37" spans="1:22" ht="45" customHeight="1" x14ac:dyDescent="0.2">
      <c r="B37" s="93" t="s">
        <v>0</v>
      </c>
      <c r="C37" s="93" t="s">
        <v>101</v>
      </c>
      <c r="D37" s="93" t="s">
        <v>22</v>
      </c>
      <c r="E37" s="165" t="s">
        <v>26</v>
      </c>
      <c r="F37" s="165" t="s">
        <v>241</v>
      </c>
      <c r="J37" s="10"/>
      <c r="K37" s="9"/>
    </row>
    <row r="38" spans="1:22" x14ac:dyDescent="0.2">
      <c r="A38" s="344" t="s">
        <v>364</v>
      </c>
      <c r="B38" s="94" t="s">
        <v>1</v>
      </c>
      <c r="C38" s="110">
        <f t="shared" ref="C38:C48" si="9">AVERAGE(C8:C12)</f>
        <v>424.8</v>
      </c>
      <c r="D38" s="110">
        <f t="shared" ref="D38:D50" si="10">$C$50</f>
        <v>424.8</v>
      </c>
      <c r="E38" s="166"/>
      <c r="F38" s="166"/>
      <c r="J38" s="10"/>
      <c r="K38" s="9"/>
    </row>
    <row r="39" spans="1:22" x14ac:dyDescent="0.2">
      <c r="A39" s="344" t="s">
        <v>365</v>
      </c>
      <c r="B39" s="17" t="s">
        <v>39</v>
      </c>
      <c r="C39" s="116">
        <f t="shared" si="9"/>
        <v>403.6</v>
      </c>
      <c r="D39" s="116">
        <f t="shared" si="10"/>
        <v>424.8</v>
      </c>
      <c r="E39" s="80">
        <f t="shared" ref="E39:E44" si="11">(C39-$C$50)/$C$50</f>
        <v>-4.9905838041431234E-2</v>
      </c>
      <c r="F39" s="80">
        <f>(C39-C38)/C38</f>
        <v>-4.9905838041431234E-2</v>
      </c>
      <c r="J39" s="10"/>
      <c r="K39" s="9"/>
    </row>
    <row r="40" spans="1:22" x14ac:dyDescent="0.2">
      <c r="A40" s="344" t="s">
        <v>367</v>
      </c>
      <c r="B40" s="94" t="s">
        <v>40</v>
      </c>
      <c r="C40" s="110">
        <f t="shared" si="9"/>
        <v>387.6</v>
      </c>
      <c r="D40" s="110">
        <f t="shared" si="10"/>
        <v>424.8</v>
      </c>
      <c r="E40" s="96">
        <f t="shared" si="11"/>
        <v>-8.7570621468926524E-2</v>
      </c>
      <c r="F40" s="96">
        <f t="shared" ref="F40:F44" si="12">(C40-C39)/C39</f>
        <v>-3.9643211100099107E-2</v>
      </c>
      <c r="J40" s="10"/>
      <c r="K40" s="9"/>
    </row>
    <row r="41" spans="1:22" x14ac:dyDescent="0.2">
      <c r="A41" s="344" t="s">
        <v>366</v>
      </c>
      <c r="B41" s="17" t="s">
        <v>41</v>
      </c>
      <c r="C41" s="76">
        <f t="shared" si="9"/>
        <v>338.8</v>
      </c>
      <c r="D41" s="76">
        <f t="shared" si="10"/>
        <v>424.8</v>
      </c>
      <c r="E41" s="80">
        <f t="shared" si="11"/>
        <v>-0.2024482109227872</v>
      </c>
      <c r="F41" s="80">
        <f t="shared" si="12"/>
        <v>-0.12590299277605782</v>
      </c>
      <c r="J41" s="10"/>
      <c r="K41" s="9"/>
    </row>
    <row r="42" spans="1:22" x14ac:dyDescent="0.2">
      <c r="A42" s="344" t="s">
        <v>368</v>
      </c>
      <c r="B42" s="94" t="s">
        <v>104</v>
      </c>
      <c r="C42" s="110">
        <f t="shared" si="9"/>
        <v>298.8</v>
      </c>
      <c r="D42" s="110">
        <f t="shared" si="10"/>
        <v>424.8</v>
      </c>
      <c r="E42" s="96">
        <f t="shared" si="11"/>
        <v>-0.29661016949152541</v>
      </c>
      <c r="F42" s="96">
        <f t="shared" si="12"/>
        <v>-0.11806375442739078</v>
      </c>
      <c r="J42" s="10"/>
      <c r="K42" s="9"/>
    </row>
    <row r="43" spans="1:22" x14ac:dyDescent="0.2">
      <c r="A43" s="344" t="s">
        <v>369</v>
      </c>
      <c r="B43" s="17" t="s">
        <v>176</v>
      </c>
      <c r="C43" s="76">
        <f t="shared" si="9"/>
        <v>267.39999999999998</v>
      </c>
      <c r="D43" s="76">
        <f t="shared" si="10"/>
        <v>424.8</v>
      </c>
      <c r="E43" s="80">
        <f t="shared" si="11"/>
        <v>-0.37052730696798503</v>
      </c>
      <c r="F43" s="80">
        <f t="shared" si="12"/>
        <v>-0.10508701472556906</v>
      </c>
      <c r="J43" s="10"/>
      <c r="K43" s="9"/>
    </row>
    <row r="44" spans="1:22" x14ac:dyDescent="0.2">
      <c r="A44" s="344" t="s">
        <v>371</v>
      </c>
      <c r="B44" s="94" t="s">
        <v>207</v>
      </c>
      <c r="C44" s="110">
        <f t="shared" si="9"/>
        <v>247.4</v>
      </c>
      <c r="D44" s="110">
        <f t="shared" si="10"/>
        <v>424.8</v>
      </c>
      <c r="E44" s="96">
        <f t="shared" si="11"/>
        <v>-0.41760828625235408</v>
      </c>
      <c r="F44" s="96">
        <f t="shared" si="12"/>
        <v>-7.4794315632011873E-2</v>
      </c>
      <c r="J44" s="10"/>
      <c r="K44" s="9"/>
    </row>
    <row r="45" spans="1:22" x14ac:dyDescent="0.2">
      <c r="A45" s="344" t="s">
        <v>370</v>
      </c>
      <c r="B45" s="17" t="s">
        <v>336</v>
      </c>
      <c r="C45" s="76">
        <f t="shared" si="9"/>
        <v>238.4</v>
      </c>
      <c r="D45" s="76">
        <f t="shared" si="10"/>
        <v>424.8</v>
      </c>
      <c r="E45" s="80">
        <f t="shared" ref="E45:E46" si="13">(C45-$C$50)/$C$50</f>
        <v>-0.43879472693032018</v>
      </c>
      <c r="F45" s="80">
        <f t="shared" ref="F45:F46" si="14">(C45-C44)/C44</f>
        <v>-3.637833468067906E-2</v>
      </c>
      <c r="J45" s="10"/>
      <c r="K45" s="9"/>
    </row>
    <row r="46" spans="1:22" x14ac:dyDescent="0.2">
      <c r="A46" s="344" t="s">
        <v>468</v>
      </c>
      <c r="B46" s="94" t="s">
        <v>467</v>
      </c>
      <c r="C46" s="110">
        <f t="shared" si="9"/>
        <v>244.8</v>
      </c>
      <c r="D46" s="110">
        <f t="shared" si="10"/>
        <v>424.8</v>
      </c>
      <c r="E46" s="96">
        <f t="shared" si="13"/>
        <v>-0.42372881355932202</v>
      </c>
      <c r="F46" s="96">
        <f t="shared" si="14"/>
        <v>2.6845637583892641E-2</v>
      </c>
      <c r="J46" s="10"/>
      <c r="K46" s="9"/>
    </row>
    <row r="47" spans="1:22" x14ac:dyDescent="0.2">
      <c r="A47" s="344" t="s">
        <v>566</v>
      </c>
      <c r="B47" s="476" t="s">
        <v>565</v>
      </c>
      <c r="C47" s="76">
        <f t="shared" si="9"/>
        <v>243.4</v>
      </c>
      <c r="D47" s="76">
        <f t="shared" si="10"/>
        <v>424.8</v>
      </c>
      <c r="E47" s="80">
        <f t="shared" ref="E47" si="15">(C47-$C$50)/$C$50</f>
        <v>-0.42702448210922789</v>
      </c>
      <c r="F47" s="80">
        <f t="shared" ref="F47" si="16">(C47-C46)/C46</f>
        <v>-5.7189542483660361E-3</v>
      </c>
      <c r="J47" s="10"/>
      <c r="K47" s="9"/>
    </row>
    <row r="48" spans="1:22" x14ac:dyDescent="0.2">
      <c r="A48" s="344" t="s">
        <v>600</v>
      </c>
      <c r="B48" s="480" t="s">
        <v>599</v>
      </c>
      <c r="C48" s="110">
        <f t="shared" si="9"/>
        <v>244</v>
      </c>
      <c r="D48" s="110">
        <f t="shared" si="10"/>
        <v>424.8</v>
      </c>
      <c r="E48" s="96">
        <f t="shared" ref="E48" si="17">(C48-$C$50)/$C$50</f>
        <v>-0.4256120527306968</v>
      </c>
      <c r="F48" s="96">
        <f t="shared" ref="F48" si="18">(C48-C47)/C47</f>
        <v>2.4650780608052353E-3</v>
      </c>
      <c r="J48" s="10"/>
      <c r="K48" s="9"/>
    </row>
    <row r="49" spans="1:11" x14ac:dyDescent="0.2">
      <c r="A49" s="344" t="s">
        <v>680</v>
      </c>
      <c r="B49" s="478" t="s">
        <v>673</v>
      </c>
      <c r="C49" s="76">
        <f>AVERAGE(C19:C23)</f>
        <v>238.8</v>
      </c>
      <c r="D49" s="76">
        <f t="shared" si="10"/>
        <v>424.8</v>
      </c>
      <c r="E49" s="98">
        <f t="shared" ref="E49" si="19">(C49-$C$50)/$C$50</f>
        <v>-0.43785310734463273</v>
      </c>
      <c r="F49" s="98">
        <f t="shared" ref="F49" si="20">(C49-C48)/C48</f>
        <v>-2.1311475409836019E-2</v>
      </c>
      <c r="J49" s="10"/>
      <c r="K49" s="9"/>
    </row>
    <row r="50" spans="1:11" ht="29.25" thickBot="1" x14ac:dyDescent="0.25">
      <c r="B50" s="20" t="s">
        <v>22</v>
      </c>
      <c r="C50" s="47">
        <f>AVERAGE(C8:C12)</f>
        <v>424.8</v>
      </c>
      <c r="D50" s="47">
        <f t="shared" si="10"/>
        <v>424.8</v>
      </c>
      <c r="E50" s="118"/>
      <c r="F50" s="118"/>
      <c r="J50" s="10"/>
      <c r="K50" s="9"/>
    </row>
    <row r="51" spans="1:11" x14ac:dyDescent="0.2">
      <c r="K51" s="9"/>
    </row>
    <row r="52" spans="1:11" ht="12.75" customHeight="1" x14ac:dyDescent="0.2">
      <c r="B52" s="213" t="s">
        <v>228</v>
      </c>
      <c r="C52" s="218"/>
      <c r="D52" s="218"/>
      <c r="E52" s="218"/>
      <c r="F52" s="218"/>
      <c r="G52" s="218"/>
      <c r="H52" s="218"/>
      <c r="I52" s="218"/>
      <c r="J52" s="218"/>
      <c r="K52" s="218"/>
    </row>
    <row r="53" spans="1:11" ht="25.5" customHeight="1" x14ac:dyDescent="0.2">
      <c r="B53" s="691" t="s">
        <v>177</v>
      </c>
      <c r="C53" s="691"/>
      <c r="D53" s="691"/>
      <c r="E53" s="691"/>
      <c r="F53" s="691"/>
      <c r="G53" s="691"/>
      <c r="H53" s="232"/>
      <c r="I53" s="232"/>
      <c r="J53" s="232"/>
      <c r="K53" s="232"/>
    </row>
    <row r="54" spans="1:11" ht="12.75" customHeight="1" x14ac:dyDescent="0.2">
      <c r="B54" s="232"/>
      <c r="C54" s="232"/>
      <c r="D54" s="232"/>
      <c r="E54" s="232"/>
      <c r="F54" s="232"/>
      <c r="G54" s="232"/>
      <c r="H54" s="232"/>
      <c r="I54" s="232"/>
      <c r="J54" s="232"/>
      <c r="K54" s="232"/>
    </row>
    <row r="56" spans="1:11" ht="15" x14ac:dyDescent="0.2">
      <c r="B56" s="29" t="s">
        <v>21</v>
      </c>
    </row>
  </sheetData>
  <mergeCells count="5">
    <mergeCell ref="B27:G28"/>
    <mergeCell ref="B53:G53"/>
    <mergeCell ref="B34:I34"/>
    <mergeCell ref="K4:T4"/>
    <mergeCell ref="K34:T34"/>
  </mergeCells>
  <hyperlinks>
    <hyperlink ref="B30" location="Contents!A1" tooltip="Contents Page" display="Return to Contents Page"/>
    <hyperlink ref="B56" location="Contents!A1" tooltip="Contents Page" display="Return to Contents Page"/>
  </hyperlinks>
  <pageMargins left="0.70866141732283472" right="0.70866141732283472" top="0.74803149606299213" bottom="0.74803149606299213" header="0.31496062992125984" footer="0.31496062992125984"/>
  <pageSetup scale="51" orientation="landscape" r:id="rId1"/>
  <ignoredErrors>
    <ignoredError sqref="C38:C43 C24 C50 C44:E45 C46:C48" formulaRange="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U313"/>
  <sheetViews>
    <sheetView showGridLines="0" zoomScaleNormal="100" workbookViewId="0">
      <selection activeCell="B268" sqref="B268:H311"/>
    </sheetView>
  </sheetViews>
  <sheetFormatPr defaultRowHeight="14.25" x14ac:dyDescent="0.2"/>
  <cols>
    <col min="1" max="1" width="8.7109375" style="1" customWidth="1"/>
    <col min="2" max="2" width="13.7109375" style="1" customWidth="1"/>
    <col min="3" max="8" width="12.7109375" style="1" customWidth="1"/>
    <col min="9" max="16384" width="9.140625" style="1"/>
  </cols>
  <sheetData>
    <row r="1" spans="1:21" s="10" customFormat="1" x14ac:dyDescent="0.2">
      <c r="B1" s="163" t="s">
        <v>498</v>
      </c>
      <c r="C1" s="13"/>
      <c r="D1" s="13"/>
      <c r="E1" s="13"/>
      <c r="F1" s="13"/>
      <c r="G1" s="13"/>
      <c r="H1" s="13"/>
      <c r="I1" s="13"/>
      <c r="J1" s="13"/>
      <c r="K1" s="13"/>
      <c r="L1" s="13"/>
    </row>
    <row r="2" spans="1:21" s="10" customFormat="1" x14ac:dyDescent="0.2">
      <c r="C2" s="305"/>
      <c r="D2" s="305"/>
      <c r="E2" s="305"/>
      <c r="F2" s="305"/>
      <c r="G2" s="305"/>
    </row>
    <row r="3" spans="1:21" s="10" customFormat="1" ht="15" customHeight="1" x14ac:dyDescent="0.2">
      <c r="B3" s="1" t="s">
        <v>236</v>
      </c>
    </row>
    <row r="4" spans="1:21" ht="31.5" customHeight="1" x14ac:dyDescent="0.25">
      <c r="B4" s="700" t="s">
        <v>313</v>
      </c>
      <c r="C4" s="700"/>
      <c r="D4" s="700"/>
      <c r="E4" s="700"/>
      <c r="F4" s="700"/>
      <c r="G4" s="700"/>
      <c r="H4" s="700"/>
      <c r="J4" s="716" t="s">
        <v>717</v>
      </c>
      <c r="K4" s="716"/>
      <c r="L4" s="716"/>
      <c r="M4" s="716"/>
      <c r="N4" s="716"/>
      <c r="O4" s="716"/>
      <c r="P4" s="716"/>
      <c r="Q4" s="716"/>
      <c r="R4" s="716"/>
      <c r="S4" s="716"/>
      <c r="T4" s="264"/>
      <c r="U4" s="264"/>
    </row>
    <row r="5" spans="1:21" ht="15" customHeight="1" thickBot="1" x14ac:dyDescent="0.3">
      <c r="B5" s="13" t="s">
        <v>718</v>
      </c>
      <c r="J5" s="433"/>
      <c r="K5" s="433"/>
      <c r="L5" s="433"/>
      <c r="M5" s="433"/>
      <c r="N5" s="433"/>
      <c r="O5" s="433"/>
      <c r="P5" s="433"/>
      <c r="Q5" s="433"/>
      <c r="R5" s="433"/>
      <c r="S5" s="433"/>
    </row>
    <row r="6" spans="1:21" ht="15" customHeight="1" x14ac:dyDescent="0.2">
      <c r="B6" s="627"/>
      <c r="C6" s="704" t="s">
        <v>475</v>
      </c>
      <c r="D6" s="704"/>
      <c r="E6" s="704"/>
      <c r="F6" s="704"/>
      <c r="G6" s="704"/>
      <c r="H6" s="704"/>
    </row>
    <row r="7" spans="1:21" ht="29.25" thickBot="1" x14ac:dyDescent="0.25">
      <c r="B7" s="255"/>
      <c r="C7" s="255" t="s">
        <v>0</v>
      </c>
      <c r="D7" s="255" t="s">
        <v>251</v>
      </c>
      <c r="E7" s="255" t="s">
        <v>252</v>
      </c>
      <c r="F7" s="255" t="s">
        <v>253</v>
      </c>
      <c r="G7" s="255" t="s">
        <v>254</v>
      </c>
      <c r="H7" s="623" t="s">
        <v>279</v>
      </c>
    </row>
    <row r="8" spans="1:21" x14ac:dyDescent="0.2">
      <c r="A8" s="630" t="s">
        <v>721</v>
      </c>
      <c r="B8" s="711" t="s">
        <v>276</v>
      </c>
      <c r="C8" s="256" t="s">
        <v>268</v>
      </c>
      <c r="D8" s="257">
        <v>59.953097957770858</v>
      </c>
      <c r="E8" s="257">
        <v>28.717030114226375</v>
      </c>
      <c r="F8" s="258">
        <v>28.213222568362756</v>
      </c>
      <c r="G8" s="258">
        <v>24.68656974731741</v>
      </c>
      <c r="H8" s="259">
        <v>141.5699203876774</v>
      </c>
    </row>
    <row r="9" spans="1:21" ht="15" customHeight="1" x14ac:dyDescent="0.2">
      <c r="A9" s="630" t="s">
        <v>722</v>
      </c>
      <c r="B9" s="712"/>
      <c r="C9" s="476" t="s">
        <v>269</v>
      </c>
      <c r="D9" s="116">
        <v>53.970116214720534</v>
      </c>
      <c r="E9" s="116">
        <v>29.483674598782514</v>
      </c>
      <c r="F9" s="247">
        <v>25.985611510791362</v>
      </c>
      <c r="G9" s="247">
        <v>20.988378527946875</v>
      </c>
      <c r="H9" s="260">
        <v>130.42778085224128</v>
      </c>
      <c r="I9" s="381"/>
    </row>
    <row r="10" spans="1:21" ht="15" customHeight="1" x14ac:dyDescent="0.2">
      <c r="A10" s="630" t="s">
        <v>723</v>
      </c>
      <c r="B10" s="712"/>
      <c r="C10" s="480" t="s">
        <v>270</v>
      </c>
      <c r="D10" s="110">
        <v>48.089639115250293</v>
      </c>
      <c r="E10" s="110">
        <v>25.71129220023283</v>
      </c>
      <c r="F10" s="245">
        <v>20.949941792782308</v>
      </c>
      <c r="G10" s="245">
        <v>21.90221187427241</v>
      </c>
      <c r="H10" s="261">
        <v>116.65308498253786</v>
      </c>
      <c r="I10" s="381"/>
    </row>
    <row r="11" spans="1:21" ht="15" customHeight="1" x14ac:dyDescent="0.2">
      <c r="A11" s="630" t="s">
        <v>724</v>
      </c>
      <c r="B11" s="712"/>
      <c r="C11" s="476" t="s">
        <v>271</v>
      </c>
      <c r="D11" s="116">
        <v>38.02593295382669</v>
      </c>
      <c r="E11" s="116">
        <v>22.141682479443393</v>
      </c>
      <c r="F11" s="247">
        <v>12.996204933586338</v>
      </c>
      <c r="G11" s="247">
        <v>16.365591397849464</v>
      </c>
      <c r="H11" s="260">
        <v>89.529411764705884</v>
      </c>
      <c r="I11" s="381"/>
    </row>
    <row r="12" spans="1:21" ht="15" customHeight="1" x14ac:dyDescent="0.2">
      <c r="A12" s="630" t="s">
        <v>725</v>
      </c>
      <c r="B12" s="712"/>
      <c r="C12" s="480" t="s">
        <v>272</v>
      </c>
      <c r="D12" s="110">
        <v>33.439311594202891</v>
      </c>
      <c r="E12" s="110">
        <v>13.475543478260867</v>
      </c>
      <c r="F12" s="245">
        <v>15.471920289855072</v>
      </c>
      <c r="G12" s="245">
        <v>19.464673913043477</v>
      </c>
      <c r="H12" s="261">
        <v>81.851449275362313</v>
      </c>
      <c r="I12" s="381"/>
    </row>
    <row r="13" spans="1:21" ht="15" customHeight="1" x14ac:dyDescent="0.2">
      <c r="A13" s="630" t="s">
        <v>726</v>
      </c>
      <c r="B13" s="712"/>
      <c r="C13" s="476" t="s">
        <v>350</v>
      </c>
      <c r="D13" s="116">
        <v>28.1346657149655</v>
      </c>
      <c r="E13" s="116">
        <v>15.346181299072089</v>
      </c>
      <c r="F13" s="247">
        <v>14.323102545800618</v>
      </c>
      <c r="G13" s="247">
        <v>17.903878182250772</v>
      </c>
      <c r="H13" s="260">
        <v>75.70782774208898</v>
      </c>
      <c r="I13" s="381"/>
      <c r="J13" s="78"/>
      <c r="K13" s="78"/>
      <c r="L13" s="78"/>
    </row>
    <row r="14" spans="1:21" ht="15" customHeight="1" x14ac:dyDescent="0.2">
      <c r="A14" s="630" t="s">
        <v>727</v>
      </c>
      <c r="B14" s="712"/>
      <c r="C14" s="480" t="s">
        <v>469</v>
      </c>
      <c r="D14" s="110">
        <v>30.450668364099304</v>
      </c>
      <c r="E14" s="110">
        <v>17.400381922342461</v>
      </c>
      <c r="F14" s="245">
        <v>14.016974326331425</v>
      </c>
      <c r="G14" s="245">
        <v>19.333757691491623</v>
      </c>
      <c r="H14" s="261">
        <v>81.20178230426481</v>
      </c>
      <c r="I14" s="381"/>
      <c r="J14" s="78"/>
      <c r="K14" s="78"/>
      <c r="L14" s="78"/>
    </row>
    <row r="15" spans="1:21" ht="15" customHeight="1" x14ac:dyDescent="0.2">
      <c r="A15" s="630" t="s">
        <v>728</v>
      </c>
      <c r="B15" s="712"/>
      <c r="C15" s="476" t="s">
        <v>568</v>
      </c>
      <c r="D15" s="116">
        <v>29.364529173887931</v>
      </c>
      <c r="E15" s="116">
        <v>18.522241478913923</v>
      </c>
      <c r="F15" s="247">
        <v>12.649335644136338</v>
      </c>
      <c r="G15" s="247">
        <v>19.425765453495089</v>
      </c>
      <c r="H15" s="260">
        <v>79.961871750433275</v>
      </c>
      <c r="I15" s="381"/>
      <c r="J15" s="78"/>
      <c r="K15" s="78"/>
      <c r="L15" s="78"/>
    </row>
    <row r="16" spans="1:21" ht="15" customHeight="1" x14ac:dyDescent="0.2">
      <c r="A16" s="630" t="s">
        <v>729</v>
      </c>
      <c r="B16" s="712"/>
      <c r="C16" s="480" t="s">
        <v>756</v>
      </c>
      <c r="D16" s="110">
        <v>27.302572405108833</v>
      </c>
      <c r="E16" s="110">
        <v>17.221622593991725</v>
      </c>
      <c r="F16" s="245">
        <v>12.181147688433171</v>
      </c>
      <c r="G16" s="245">
        <v>18.901780895844578</v>
      </c>
      <c r="H16" s="261">
        <v>75.607123583378311</v>
      </c>
      <c r="I16" s="381"/>
      <c r="J16" s="78"/>
      <c r="K16" s="78"/>
      <c r="L16" s="78"/>
    </row>
    <row r="17" spans="1:19" ht="15" customHeight="1" x14ac:dyDescent="0.2">
      <c r="A17" s="630" t="s">
        <v>730</v>
      </c>
      <c r="B17" s="624"/>
      <c r="C17" s="478" t="s">
        <v>719</v>
      </c>
      <c r="D17" s="76">
        <v>24.939590075512402</v>
      </c>
      <c r="E17" s="76">
        <v>17.171521035598708</v>
      </c>
      <c r="F17" s="269">
        <v>13.491909385113269</v>
      </c>
      <c r="G17" s="269">
        <v>22.895361380798274</v>
      </c>
      <c r="H17" s="628">
        <v>78.498381877022652</v>
      </c>
      <c r="I17" s="381"/>
      <c r="J17" s="78"/>
      <c r="K17" s="78"/>
      <c r="L17" s="78"/>
    </row>
    <row r="18" spans="1:19" ht="18" customHeight="1" thickBot="1" x14ac:dyDescent="0.25">
      <c r="B18" s="707" t="s">
        <v>359</v>
      </c>
      <c r="C18" s="708"/>
      <c r="D18" s="47">
        <f>D8</f>
        <v>59.953097957770858</v>
      </c>
      <c r="E18" s="47">
        <f>E8</f>
        <v>28.717030114226375</v>
      </c>
      <c r="F18" s="47">
        <f>F8</f>
        <v>28.213222568362756</v>
      </c>
      <c r="G18" s="47">
        <f>G8</f>
        <v>24.68656974731741</v>
      </c>
      <c r="H18" s="262">
        <f>H8</f>
        <v>141.5699203876774</v>
      </c>
    </row>
    <row r="19" spans="1:19" x14ac:dyDescent="0.2">
      <c r="B19" s="711" t="s">
        <v>277</v>
      </c>
      <c r="C19" s="480" t="s">
        <v>268</v>
      </c>
      <c r="D19" s="110">
        <v>26.197992384908272</v>
      </c>
      <c r="E19" s="110">
        <v>19.648494288681203</v>
      </c>
      <c r="F19" s="245">
        <v>15.618033921772241</v>
      </c>
      <c r="G19" s="245">
        <v>10.579958463136034</v>
      </c>
      <c r="H19" s="261">
        <v>72.044479058497757</v>
      </c>
    </row>
    <row r="20" spans="1:19" ht="15" customHeight="1" x14ac:dyDescent="0.2">
      <c r="B20" s="712"/>
      <c r="C20" s="476" t="s">
        <v>269</v>
      </c>
      <c r="D20" s="116">
        <v>17.490315439955726</v>
      </c>
      <c r="E20" s="116">
        <v>11.493635860542335</v>
      </c>
      <c r="F20" s="247">
        <v>14.991698948533481</v>
      </c>
      <c r="G20" s="247">
        <v>6.9961261759822913</v>
      </c>
      <c r="H20" s="260">
        <v>50.971776425013829</v>
      </c>
    </row>
    <row r="21" spans="1:19" ht="15" customHeight="1" x14ac:dyDescent="0.2">
      <c r="B21" s="712"/>
      <c r="C21" s="480" t="s">
        <v>270</v>
      </c>
      <c r="D21" s="110">
        <v>12.379511059371362</v>
      </c>
      <c r="E21" s="110">
        <v>9.0465657741559955</v>
      </c>
      <c r="F21" s="245">
        <v>11.903376018626311</v>
      </c>
      <c r="G21" s="245">
        <v>9.0465657741559955</v>
      </c>
      <c r="H21" s="261">
        <v>42.376018626309666</v>
      </c>
    </row>
    <row r="22" spans="1:19" ht="15" customHeight="1" x14ac:dyDescent="0.2">
      <c r="B22" s="712"/>
      <c r="C22" s="476" t="s">
        <v>271</v>
      </c>
      <c r="D22" s="116">
        <v>7.7014547754585703</v>
      </c>
      <c r="E22" s="116">
        <v>8.6641366223908918</v>
      </c>
      <c r="F22" s="247">
        <v>10.589500316255533</v>
      </c>
      <c r="G22" s="247">
        <v>7.7014547754585703</v>
      </c>
      <c r="H22" s="260">
        <v>34.656546489563567</v>
      </c>
    </row>
    <row r="23" spans="1:19" ht="15" customHeight="1" x14ac:dyDescent="0.2">
      <c r="B23" s="712"/>
      <c r="C23" s="480" t="s">
        <v>272</v>
      </c>
      <c r="D23" s="110">
        <v>7.4864130434782608</v>
      </c>
      <c r="E23" s="110">
        <v>9.4827898550724612</v>
      </c>
      <c r="F23" s="245">
        <v>10.980072463768115</v>
      </c>
      <c r="G23" s="245">
        <v>11.978260869565217</v>
      </c>
      <c r="H23" s="261">
        <v>39.927536231884055</v>
      </c>
    </row>
    <row r="24" spans="1:19" ht="15" customHeight="1" x14ac:dyDescent="0.2">
      <c r="B24" s="712"/>
      <c r="C24" s="476" t="s">
        <v>350</v>
      </c>
      <c r="D24" s="116">
        <v>6.650011896264572</v>
      </c>
      <c r="E24" s="116">
        <v>8.1846300261717815</v>
      </c>
      <c r="F24" s="247">
        <v>9.2077087794432551</v>
      </c>
      <c r="G24" s="247">
        <v>8.6961694028075183</v>
      </c>
      <c r="H24" s="260">
        <v>32.738520104687126</v>
      </c>
    </row>
    <row r="25" spans="1:19" ht="15" customHeight="1" x14ac:dyDescent="0.2">
      <c r="B25" s="712"/>
      <c r="C25" s="480" t="s">
        <v>469</v>
      </c>
      <c r="D25" s="110">
        <v>6.2834712497347756</v>
      </c>
      <c r="E25" s="110">
        <v>9.1835349034585203</v>
      </c>
      <c r="F25" s="245">
        <v>5.8001273074474868</v>
      </c>
      <c r="G25" s="245">
        <v>10.633566730320391</v>
      </c>
      <c r="H25" s="261">
        <v>31.900700190961174</v>
      </c>
    </row>
    <row r="26" spans="1:19" ht="15" customHeight="1" x14ac:dyDescent="0.2">
      <c r="B26" s="712"/>
      <c r="C26" s="476" t="s">
        <v>568</v>
      </c>
      <c r="D26" s="116">
        <v>6.7764298093587518</v>
      </c>
      <c r="E26" s="116">
        <v>6.3246678220681689</v>
      </c>
      <c r="F26" s="247">
        <v>4.0658578856152516</v>
      </c>
      <c r="G26" s="247">
        <v>8.1317157712305033</v>
      </c>
      <c r="H26" s="260">
        <v>25.298671288272676</v>
      </c>
    </row>
    <row r="27" spans="1:19" ht="15" customHeight="1" x14ac:dyDescent="0.2">
      <c r="B27" s="712"/>
      <c r="C27" s="480" t="s">
        <v>756</v>
      </c>
      <c r="D27" s="110">
        <v>5.8805540564849803</v>
      </c>
      <c r="E27" s="110">
        <v>5.4605144810217663</v>
      </c>
      <c r="F27" s="245">
        <v>4.2003957546321287</v>
      </c>
      <c r="G27" s="245">
        <v>7.560712358337832</v>
      </c>
      <c r="H27" s="261">
        <v>23.102176650476704</v>
      </c>
    </row>
    <row r="28" spans="1:19" ht="15" customHeight="1" x14ac:dyDescent="0.2">
      <c r="B28" s="624"/>
      <c r="C28" s="478" t="s">
        <v>719</v>
      </c>
      <c r="D28" s="76">
        <v>8.1769147788565277</v>
      </c>
      <c r="E28" s="76">
        <v>7.7680690399136996</v>
      </c>
      <c r="F28" s="269">
        <v>7.7680690399136996</v>
      </c>
      <c r="G28" s="269">
        <v>5.7238403451995685</v>
      </c>
      <c r="H28" s="628">
        <v>29.436893203883493</v>
      </c>
    </row>
    <row r="29" spans="1:19" ht="18.75" customHeight="1" thickBot="1" x14ac:dyDescent="0.25">
      <c r="B29" s="707" t="s">
        <v>359</v>
      </c>
      <c r="C29" s="708"/>
      <c r="D29" s="47">
        <f>D19</f>
        <v>26.197992384908272</v>
      </c>
      <c r="E29" s="47">
        <f>E19</f>
        <v>19.648494288681203</v>
      </c>
      <c r="F29" s="47">
        <f>F19</f>
        <v>15.618033921772241</v>
      </c>
      <c r="G29" s="47">
        <f>G19</f>
        <v>10.579958463136034</v>
      </c>
      <c r="H29" s="262">
        <f>H19</f>
        <v>72.044479058497757</v>
      </c>
      <c r="I29" s="78"/>
      <c r="J29" s="78"/>
      <c r="K29" s="78"/>
      <c r="L29" s="78"/>
    </row>
    <row r="30" spans="1:19" x14ac:dyDescent="0.2">
      <c r="B30" s="711" t="s">
        <v>278</v>
      </c>
      <c r="C30" s="480" t="s">
        <v>268</v>
      </c>
      <c r="D30" s="110">
        <v>86.151090342679126</v>
      </c>
      <c r="E30" s="110">
        <v>48.365524402907582</v>
      </c>
      <c r="F30" s="245">
        <v>43.831256490134997</v>
      </c>
      <c r="G30" s="245">
        <v>35.266528210453444</v>
      </c>
      <c r="H30" s="261">
        <v>213.61439944617516</v>
      </c>
      <c r="I30" s="78"/>
      <c r="J30" s="716" t="s">
        <v>720</v>
      </c>
      <c r="K30" s="716"/>
      <c r="L30" s="716"/>
      <c r="M30" s="716"/>
      <c r="N30" s="716"/>
      <c r="O30" s="716"/>
      <c r="P30" s="716"/>
      <c r="Q30" s="716"/>
      <c r="R30" s="716"/>
      <c r="S30" s="716"/>
    </row>
    <row r="31" spans="1:19" ht="15" customHeight="1" x14ac:dyDescent="0.2">
      <c r="B31" s="712"/>
      <c r="C31" s="476" t="s">
        <v>269</v>
      </c>
      <c r="D31" s="116">
        <v>71.460431654676256</v>
      </c>
      <c r="E31" s="116">
        <v>40.977310459324848</v>
      </c>
      <c r="F31" s="247">
        <v>40.977310459324848</v>
      </c>
      <c r="G31" s="247">
        <v>27.984504703929165</v>
      </c>
      <c r="H31" s="260">
        <v>181.39955727725513</v>
      </c>
      <c r="I31" s="78"/>
      <c r="J31" s="716"/>
      <c r="K31" s="716"/>
      <c r="L31" s="716"/>
      <c r="M31" s="716"/>
      <c r="N31" s="716"/>
      <c r="O31" s="716"/>
      <c r="P31" s="716"/>
      <c r="Q31" s="716"/>
      <c r="R31" s="716"/>
      <c r="S31" s="716"/>
    </row>
    <row r="32" spans="1:19" ht="15" customHeight="1" x14ac:dyDescent="0.2">
      <c r="B32" s="712"/>
      <c r="C32" s="480" t="s">
        <v>270</v>
      </c>
      <c r="D32" s="110">
        <v>60.46915017462166</v>
      </c>
      <c r="E32" s="110">
        <v>34.757857974388827</v>
      </c>
      <c r="F32" s="245">
        <v>32.853317811408616</v>
      </c>
      <c r="G32" s="245">
        <v>30.948777648428408</v>
      </c>
      <c r="H32" s="261">
        <v>159.02910360884749</v>
      </c>
      <c r="I32" s="78"/>
    </row>
    <row r="33" spans="2:21" ht="15" customHeight="1" x14ac:dyDescent="0.2">
      <c r="B33" s="712"/>
      <c r="C33" s="476" t="s">
        <v>271</v>
      </c>
      <c r="D33" s="116">
        <v>45.727387729285262</v>
      </c>
      <c r="E33" s="116">
        <v>30.805819101834281</v>
      </c>
      <c r="F33" s="247">
        <v>23.585705249841869</v>
      </c>
      <c r="G33" s="247">
        <v>24.067046173308036</v>
      </c>
      <c r="H33" s="260">
        <v>124.18595825426944</v>
      </c>
      <c r="I33" s="78"/>
    </row>
    <row r="34" spans="2:21" ht="15" customHeight="1" x14ac:dyDescent="0.2">
      <c r="B34" s="712"/>
      <c r="C34" s="480" t="s">
        <v>272</v>
      </c>
      <c r="D34" s="110">
        <v>40.925724637681157</v>
      </c>
      <c r="E34" s="110">
        <v>22.958333333333332</v>
      </c>
      <c r="F34" s="245">
        <v>26.451992753623188</v>
      </c>
      <c r="G34" s="245">
        <v>31.442934782608692</v>
      </c>
      <c r="H34" s="261">
        <v>121.77898550724636</v>
      </c>
      <c r="I34" s="78"/>
    </row>
    <row r="35" spans="2:21" ht="15" customHeight="1" x14ac:dyDescent="0.2">
      <c r="B35" s="712"/>
      <c r="C35" s="476" t="s">
        <v>350</v>
      </c>
      <c r="D35" s="116">
        <v>34.784677611230073</v>
      </c>
      <c r="E35" s="116">
        <v>23.530811325243871</v>
      </c>
      <c r="F35" s="247">
        <v>23.530811325243871</v>
      </c>
      <c r="G35" s="247">
        <v>26.600047585058288</v>
      </c>
      <c r="H35" s="260">
        <v>108.44634784677612</v>
      </c>
      <c r="I35" s="78"/>
    </row>
    <row r="36" spans="2:21" ht="15" customHeight="1" x14ac:dyDescent="0.2">
      <c r="B36" s="712"/>
      <c r="C36" s="483" t="s">
        <v>469</v>
      </c>
      <c r="D36" s="110">
        <v>36.734139613834081</v>
      </c>
      <c r="E36" s="110">
        <v>26.58391682580098</v>
      </c>
      <c r="F36" s="245">
        <v>19.817101633778911</v>
      </c>
      <c r="G36" s="245">
        <v>29.967324421812016</v>
      </c>
      <c r="H36" s="261">
        <v>113.10248249522597</v>
      </c>
      <c r="I36" s="78"/>
    </row>
    <row r="37" spans="2:21" ht="16.5" customHeight="1" x14ac:dyDescent="0.2">
      <c r="B37" s="712"/>
      <c r="C37" s="476" t="s">
        <v>568</v>
      </c>
      <c r="D37" s="116">
        <v>36.140958983246676</v>
      </c>
      <c r="E37" s="116">
        <v>24.846909300982091</v>
      </c>
      <c r="F37" s="247">
        <v>16.715193529751591</v>
      </c>
      <c r="G37" s="247">
        <v>27.557481224725592</v>
      </c>
      <c r="H37" s="260">
        <v>105.26054303870596</v>
      </c>
      <c r="I37" s="381"/>
    </row>
    <row r="38" spans="2:21" ht="15" customHeight="1" x14ac:dyDescent="0.2">
      <c r="B38" s="712"/>
      <c r="C38" s="480" t="s">
        <v>756</v>
      </c>
      <c r="D38" s="110">
        <v>33.183126461593815</v>
      </c>
      <c r="E38" s="110">
        <v>22.682137075013493</v>
      </c>
      <c r="F38" s="245">
        <v>16.381543443065301</v>
      </c>
      <c r="G38" s="245">
        <v>26.462493254182409</v>
      </c>
      <c r="H38" s="261">
        <v>98.709300233855018</v>
      </c>
      <c r="I38" s="78"/>
    </row>
    <row r="39" spans="2:21" ht="15" customHeight="1" x14ac:dyDescent="0.2">
      <c r="B39" s="624"/>
      <c r="C39" s="482" t="s">
        <v>719</v>
      </c>
      <c r="D39" s="76">
        <v>33.116504854368934</v>
      </c>
      <c r="E39" s="76">
        <v>24.939590075512402</v>
      </c>
      <c r="F39" s="269">
        <v>21.259978425026969</v>
      </c>
      <c r="G39" s="269">
        <v>28.619201725997844</v>
      </c>
      <c r="H39" s="628">
        <v>107.93527508090615</v>
      </c>
      <c r="I39" s="78"/>
    </row>
    <row r="40" spans="2:21" ht="18" customHeight="1" thickBot="1" x14ac:dyDescent="0.25">
      <c r="B40" s="707" t="s">
        <v>359</v>
      </c>
      <c r="C40" s="708"/>
      <c r="D40" s="47">
        <f>D30</f>
        <v>86.151090342679126</v>
      </c>
      <c r="E40" s="47">
        <f>E30</f>
        <v>48.365524402907582</v>
      </c>
      <c r="F40" s="47">
        <f>F30</f>
        <v>43.831256490134997</v>
      </c>
      <c r="G40" s="47">
        <f>G30</f>
        <v>35.266528210453444</v>
      </c>
      <c r="H40" s="262">
        <f>H30</f>
        <v>213.61439944617516</v>
      </c>
      <c r="I40" s="267"/>
      <c r="J40" s="267"/>
      <c r="K40" s="268"/>
      <c r="L40" s="2"/>
    </row>
    <row r="41" spans="2:21" x14ac:dyDescent="0.2">
      <c r="B41" s="213" t="s">
        <v>228</v>
      </c>
      <c r="C41" s="218"/>
      <c r="D41" s="218"/>
      <c r="E41" s="218"/>
      <c r="F41" s="218"/>
      <c r="G41" s="218"/>
      <c r="H41" s="355"/>
      <c r="I41" s="218"/>
      <c r="J41" s="218"/>
    </row>
    <row r="42" spans="2:21" ht="15" customHeight="1" x14ac:dyDescent="0.2">
      <c r="B42" s="213" t="s">
        <v>351</v>
      </c>
      <c r="C42" s="218"/>
      <c r="D42" s="218"/>
      <c r="E42" s="218"/>
      <c r="F42" s="218"/>
      <c r="G42" s="218"/>
      <c r="H42" s="218"/>
      <c r="I42" s="232"/>
      <c r="J42" s="232"/>
      <c r="K42" s="113"/>
    </row>
    <row r="43" spans="2:21" ht="24.75" customHeight="1" x14ac:dyDescent="0.25">
      <c r="B43" s="709" t="s">
        <v>759</v>
      </c>
      <c r="C43" s="710"/>
      <c r="D43" s="710"/>
      <c r="E43" s="710"/>
      <c r="F43" s="710"/>
      <c r="G43" s="710"/>
      <c r="H43" s="710"/>
      <c r="I43" s="232"/>
      <c r="J43" s="232"/>
      <c r="K43" s="113"/>
    </row>
    <row r="44" spans="2:21" ht="36" customHeight="1" x14ac:dyDescent="0.2">
      <c r="B44" s="691" t="s">
        <v>255</v>
      </c>
      <c r="C44" s="691"/>
      <c r="D44" s="691"/>
      <c r="E44" s="691"/>
      <c r="F44" s="691"/>
      <c r="G44" s="691"/>
      <c r="H44" s="691"/>
      <c r="I44" s="232"/>
      <c r="J44" s="232"/>
      <c r="K44" s="113"/>
    </row>
    <row r="45" spans="2:21" ht="39" customHeight="1" x14ac:dyDescent="0.2">
      <c r="B45" s="567"/>
      <c r="C45" s="567"/>
      <c r="D45" s="567"/>
      <c r="E45" s="567"/>
      <c r="F45" s="567"/>
      <c r="G45" s="567"/>
      <c r="H45" s="567"/>
      <c r="I45" s="266"/>
      <c r="J45" s="266"/>
      <c r="K45" s="266"/>
      <c r="L45" s="266"/>
    </row>
    <row r="46" spans="2:21" ht="32.25" customHeight="1" x14ac:dyDescent="0.2">
      <c r="B46" s="29" t="s">
        <v>21</v>
      </c>
      <c r="C46" s="9"/>
      <c r="D46" s="78"/>
      <c r="E46" s="78"/>
      <c r="F46" s="78"/>
      <c r="G46" s="78"/>
      <c r="H46" s="78"/>
      <c r="I46" s="266"/>
      <c r="J46" s="266"/>
      <c r="K46" s="266"/>
      <c r="L46" s="266"/>
    </row>
    <row r="47" spans="2:21" x14ac:dyDescent="0.2">
      <c r="G47" s="48"/>
      <c r="H47" s="266"/>
      <c r="I47" s="266"/>
      <c r="J47" s="266"/>
      <c r="K47" s="266"/>
      <c r="L47" s="266"/>
    </row>
    <row r="48" spans="2:21" ht="16.5" customHeight="1" x14ac:dyDescent="0.2">
      <c r="B48" s="39" t="s">
        <v>237</v>
      </c>
      <c r="C48" s="9"/>
      <c r="D48" s="9"/>
      <c r="E48" s="9"/>
      <c r="F48" s="9"/>
      <c r="G48" s="9"/>
      <c r="H48" s="266"/>
      <c r="I48" s="180"/>
      <c r="J48" s="180"/>
      <c r="L48" s="698"/>
      <c r="M48" s="698"/>
      <c r="N48" s="698"/>
      <c r="O48" s="698"/>
      <c r="P48" s="698"/>
      <c r="Q48" s="698"/>
      <c r="R48" s="698"/>
      <c r="S48" s="698"/>
      <c r="T48" s="698"/>
      <c r="U48" s="698"/>
    </row>
    <row r="49" spans="2:10" ht="42.75" customHeight="1" x14ac:dyDescent="0.25">
      <c r="B49" s="700" t="s">
        <v>308</v>
      </c>
      <c r="C49" s="700"/>
      <c r="D49" s="700"/>
      <c r="E49" s="700"/>
      <c r="F49" s="700"/>
      <c r="G49" s="700"/>
      <c r="H49" s="700"/>
      <c r="I49" s="626"/>
      <c r="J49" s="9"/>
    </row>
    <row r="50" spans="2:10" ht="15.75" thickBot="1" x14ac:dyDescent="0.3">
      <c r="B50" s="13" t="s">
        <v>718</v>
      </c>
      <c r="C50" s="626"/>
      <c r="D50" s="626"/>
      <c r="E50" s="626"/>
      <c r="F50" s="626"/>
      <c r="G50" s="626"/>
      <c r="H50" s="626"/>
      <c r="J50" s="9"/>
    </row>
    <row r="51" spans="2:10" ht="43.5" thickBot="1" x14ac:dyDescent="0.25">
      <c r="B51" s="263"/>
      <c r="C51" s="263" t="s">
        <v>0</v>
      </c>
      <c r="D51" s="263" t="s">
        <v>476</v>
      </c>
      <c r="E51" s="263" t="s">
        <v>26</v>
      </c>
      <c r="F51" s="263" t="s">
        <v>240</v>
      </c>
    </row>
    <row r="52" spans="2:10" ht="14.25" customHeight="1" x14ac:dyDescent="0.2">
      <c r="B52" s="711" t="s">
        <v>276</v>
      </c>
      <c r="C52" s="256" t="s">
        <v>268</v>
      </c>
      <c r="D52" s="257">
        <f t="shared" ref="D52:D84" si="0">D8</f>
        <v>59.953097957770858</v>
      </c>
      <c r="E52" s="96"/>
      <c r="F52" s="96"/>
    </row>
    <row r="53" spans="2:10" ht="14.25" customHeight="1" x14ac:dyDescent="0.2">
      <c r="B53" s="712"/>
      <c r="C53" s="476" t="s">
        <v>269</v>
      </c>
      <c r="D53" s="116">
        <f t="shared" si="0"/>
        <v>53.970116214720534</v>
      </c>
      <c r="E53" s="80">
        <f t="shared" ref="E53:E61" si="1">(D53-$D$62)/$D$62</f>
        <v>-9.9794371714778687E-2</v>
      </c>
      <c r="F53" s="80">
        <f t="shared" ref="F53:F58" si="2">(D53-D52)/D52</f>
        <v>-9.9794371714778687E-2</v>
      </c>
    </row>
    <row r="54" spans="2:10" ht="14.25" customHeight="1" x14ac:dyDescent="0.2">
      <c r="B54" s="712"/>
      <c r="C54" s="480" t="s">
        <v>270</v>
      </c>
      <c r="D54" s="110">
        <f t="shared" si="0"/>
        <v>48.089639115250293</v>
      </c>
      <c r="E54" s="96">
        <f t="shared" si="1"/>
        <v>-0.19787899619260418</v>
      </c>
      <c r="F54" s="96">
        <f t="shared" si="2"/>
        <v>-0.10895802180737793</v>
      </c>
    </row>
    <row r="55" spans="2:10" ht="14.25" customHeight="1" x14ac:dyDescent="0.2">
      <c r="B55" s="712"/>
      <c r="C55" s="476" t="s">
        <v>271</v>
      </c>
      <c r="D55" s="116">
        <f t="shared" si="0"/>
        <v>38.02593295382669</v>
      </c>
      <c r="E55" s="80">
        <f t="shared" si="1"/>
        <v>-0.365738648224467</v>
      </c>
      <c r="F55" s="80">
        <f t="shared" si="2"/>
        <v>-0.20926973765191301</v>
      </c>
    </row>
    <row r="56" spans="2:10" ht="14.25" customHeight="1" x14ac:dyDescent="0.2">
      <c r="B56" s="712"/>
      <c r="C56" s="480" t="s">
        <v>272</v>
      </c>
      <c r="D56" s="110">
        <f t="shared" si="0"/>
        <v>33.439311594202891</v>
      </c>
      <c r="E56" s="96">
        <f t="shared" si="1"/>
        <v>-0.44224214038519699</v>
      </c>
      <c r="F56" s="96">
        <f t="shared" si="2"/>
        <v>-0.12061824663692386</v>
      </c>
    </row>
    <row r="57" spans="2:10" ht="14.25" customHeight="1" x14ac:dyDescent="0.2">
      <c r="B57" s="712"/>
      <c r="C57" s="476" t="s">
        <v>350</v>
      </c>
      <c r="D57" s="116">
        <f t="shared" si="0"/>
        <v>28.1346657149655</v>
      </c>
      <c r="E57" s="80">
        <f t="shared" si="1"/>
        <v>-0.53072206986229964</v>
      </c>
      <c r="F57" s="80">
        <f t="shared" si="2"/>
        <v>-0.15863502046965033</v>
      </c>
    </row>
    <row r="58" spans="2:10" ht="14.25" customHeight="1" x14ac:dyDescent="0.2">
      <c r="B58" s="712"/>
      <c r="C58" s="480" t="s">
        <v>469</v>
      </c>
      <c r="D58" s="110">
        <f t="shared" si="0"/>
        <v>30.450668364099304</v>
      </c>
      <c r="E58" s="96">
        <f t="shared" si="1"/>
        <v>-0.49209182842314786</v>
      </c>
      <c r="F58" s="96">
        <f t="shared" si="2"/>
        <v>8.2318470480417572E-2</v>
      </c>
    </row>
    <row r="59" spans="2:10" ht="14.25" customHeight="1" x14ac:dyDescent="0.2">
      <c r="B59" s="712"/>
      <c r="C59" s="476" t="s">
        <v>568</v>
      </c>
      <c r="D59" s="116">
        <f t="shared" si="0"/>
        <v>29.364529173887931</v>
      </c>
      <c r="E59" s="80">
        <f t="shared" si="1"/>
        <v>-0.51020830992634592</v>
      </c>
      <c r="F59" s="80">
        <f>(D59-D58)/D58</f>
        <v>-3.5668812822903691E-2</v>
      </c>
    </row>
    <row r="60" spans="2:10" ht="14.25" customHeight="1" x14ac:dyDescent="0.2">
      <c r="B60" s="712"/>
      <c r="C60" s="480" t="s">
        <v>756</v>
      </c>
      <c r="D60" s="110">
        <f t="shared" si="0"/>
        <v>27.302572405108833</v>
      </c>
      <c r="E60" s="96">
        <f t="shared" si="1"/>
        <v>-0.54460114097289958</v>
      </c>
      <c r="F60" s="96">
        <f>(D60-D59)/D59</f>
        <v>-7.0219302906878167E-2</v>
      </c>
    </row>
    <row r="61" spans="2:10" ht="14.25" customHeight="1" x14ac:dyDescent="0.2">
      <c r="B61" s="624"/>
      <c r="C61" s="478" t="s">
        <v>719</v>
      </c>
      <c r="D61" s="76">
        <f t="shared" si="0"/>
        <v>24.939590075512402</v>
      </c>
      <c r="E61" s="98">
        <f t="shared" si="1"/>
        <v>-0.58401498963274434</v>
      </c>
      <c r="F61" s="98">
        <f>(D61-D60)/D60</f>
        <v>-8.654797410790023E-2</v>
      </c>
    </row>
    <row r="62" spans="2:10" ht="18" customHeight="1" thickBot="1" x14ac:dyDescent="0.25">
      <c r="B62" s="707" t="s">
        <v>359</v>
      </c>
      <c r="C62" s="708"/>
      <c r="D62" s="47">
        <f t="shared" si="0"/>
        <v>59.953097957770858</v>
      </c>
      <c r="E62" s="47"/>
      <c r="F62" s="47"/>
    </row>
    <row r="63" spans="2:10" ht="14.25" customHeight="1" x14ac:dyDescent="0.2">
      <c r="B63" s="711" t="s">
        <v>277</v>
      </c>
      <c r="C63" s="256" t="s">
        <v>268</v>
      </c>
      <c r="D63" s="257">
        <f t="shared" si="0"/>
        <v>26.197992384908272</v>
      </c>
      <c r="E63" s="96"/>
      <c r="F63" s="96"/>
    </row>
    <row r="64" spans="2:10" ht="14.25" customHeight="1" x14ac:dyDescent="0.2">
      <c r="B64" s="712"/>
      <c r="C64" s="476" t="s">
        <v>269</v>
      </c>
      <c r="D64" s="116">
        <f t="shared" si="0"/>
        <v>17.490315439955726</v>
      </c>
      <c r="E64" s="80">
        <f t="shared" ref="E64:E72" si="3">(D64-$D$73)/$D$73</f>
        <v>-0.3323795509601235</v>
      </c>
      <c r="F64" s="80">
        <f t="shared" ref="F64:F69" si="4">(D64-D63)/D63</f>
        <v>-0.3323795509601235</v>
      </c>
    </row>
    <row r="65" spans="2:11" ht="14.25" customHeight="1" x14ac:dyDescent="0.2">
      <c r="B65" s="712"/>
      <c r="C65" s="480" t="s">
        <v>270</v>
      </c>
      <c r="D65" s="110">
        <f t="shared" si="0"/>
        <v>12.379511059371362</v>
      </c>
      <c r="E65" s="96">
        <f t="shared" si="3"/>
        <v>-0.52746336904415791</v>
      </c>
      <c r="F65" s="96">
        <f t="shared" si="4"/>
        <v>-0.2922076733338379</v>
      </c>
    </row>
    <row r="66" spans="2:11" ht="14.25" customHeight="1" x14ac:dyDescent="0.2">
      <c r="B66" s="712"/>
      <c r="C66" s="476" t="s">
        <v>271</v>
      </c>
      <c r="D66" s="116">
        <f t="shared" si="0"/>
        <v>7.7014547754585703</v>
      </c>
      <c r="E66" s="80">
        <f t="shared" si="3"/>
        <v>-0.70602881845652032</v>
      </c>
      <c r="F66" s="80">
        <f t="shared" si="4"/>
        <v>-0.37788699904843787</v>
      </c>
    </row>
    <row r="67" spans="2:11" ht="14.25" customHeight="1" x14ac:dyDescent="0.2">
      <c r="B67" s="712"/>
      <c r="C67" s="480" t="s">
        <v>272</v>
      </c>
      <c r="D67" s="110">
        <f t="shared" si="0"/>
        <v>7.4864130434782608</v>
      </c>
      <c r="E67" s="96">
        <f t="shared" si="3"/>
        <v>-0.71423714712617004</v>
      </c>
      <c r="F67" s="96">
        <f t="shared" si="4"/>
        <v>-2.7922222261897944E-2</v>
      </c>
    </row>
    <row r="68" spans="2:11" ht="14.25" customHeight="1" x14ac:dyDescent="0.2">
      <c r="B68" s="712"/>
      <c r="C68" s="476" t="s">
        <v>350</v>
      </c>
      <c r="D68" s="116">
        <f t="shared" si="0"/>
        <v>6.650011896264572</v>
      </c>
      <c r="E68" s="80">
        <f t="shared" si="3"/>
        <v>-0.74616330142551657</v>
      </c>
      <c r="F68" s="80">
        <f t="shared" si="4"/>
        <v>-0.11172254888371595</v>
      </c>
    </row>
    <row r="69" spans="2:11" ht="14.25" customHeight="1" x14ac:dyDescent="0.2">
      <c r="B69" s="712"/>
      <c r="C69" s="480" t="s">
        <v>469</v>
      </c>
      <c r="D69" s="110">
        <f t="shared" si="0"/>
        <v>6.2834712497347756</v>
      </c>
      <c r="E69" s="96">
        <f t="shared" si="3"/>
        <v>-0.7601544745331531</v>
      </c>
      <c r="F69" s="96">
        <f t="shared" si="4"/>
        <v>-5.511879561233398E-2</v>
      </c>
    </row>
    <row r="70" spans="2:11" ht="14.25" customHeight="1" x14ac:dyDescent="0.2">
      <c r="B70" s="712"/>
      <c r="C70" s="476" t="s">
        <v>568</v>
      </c>
      <c r="D70" s="116">
        <f t="shared" si="0"/>
        <v>6.7764298093587518</v>
      </c>
      <c r="E70" s="80">
        <f t="shared" si="3"/>
        <v>-0.74133782047885421</v>
      </c>
      <c r="F70" s="80">
        <f>(D70-D69)/D69</f>
        <v>7.8453221162551504E-2</v>
      </c>
    </row>
    <row r="71" spans="2:11" ht="14.25" customHeight="1" x14ac:dyDescent="0.2">
      <c r="B71" s="712"/>
      <c r="C71" s="480" t="s">
        <v>756</v>
      </c>
      <c r="D71" s="110">
        <f t="shared" si="0"/>
        <v>5.8805540564849803</v>
      </c>
      <c r="E71" s="96">
        <f t="shared" si="3"/>
        <v>-0.77553417185232265</v>
      </c>
      <c r="F71" s="96">
        <f>(D71-D70)/D70</f>
        <v>-0.132204682713086</v>
      </c>
      <c r="I71" s="78"/>
      <c r="J71" s="78"/>
      <c r="K71" s="78"/>
    </row>
    <row r="72" spans="2:11" ht="14.25" customHeight="1" x14ac:dyDescent="0.2">
      <c r="B72" s="624"/>
      <c r="C72" s="478" t="s">
        <v>719</v>
      </c>
      <c r="D72" s="76">
        <f t="shared" si="0"/>
        <v>8.1769147788565277</v>
      </c>
      <c r="E72" s="98">
        <f t="shared" si="3"/>
        <v>-0.68788009940918382</v>
      </c>
      <c r="F72" s="98">
        <f>(D72-D71)/D71</f>
        <v>0.39050074199031598</v>
      </c>
      <c r="I72" s="78"/>
      <c r="J72" s="78"/>
      <c r="K72" s="78"/>
    </row>
    <row r="73" spans="2:11" ht="18" customHeight="1" thickBot="1" x14ac:dyDescent="0.25">
      <c r="B73" s="707" t="s">
        <v>359</v>
      </c>
      <c r="C73" s="708"/>
      <c r="D73" s="47">
        <f t="shared" si="0"/>
        <v>26.197992384908272</v>
      </c>
      <c r="E73" s="47"/>
      <c r="F73" s="47"/>
      <c r="G73" s="78"/>
      <c r="H73" s="78"/>
      <c r="I73" s="78"/>
      <c r="J73" s="78"/>
      <c r="K73" s="78"/>
    </row>
    <row r="74" spans="2:11" ht="14.25" customHeight="1" x14ac:dyDescent="0.2">
      <c r="B74" s="711" t="s">
        <v>278</v>
      </c>
      <c r="C74" s="256" t="s">
        <v>268</v>
      </c>
      <c r="D74" s="257">
        <f t="shared" si="0"/>
        <v>86.151090342679126</v>
      </c>
      <c r="E74" s="96"/>
      <c r="F74" s="96"/>
      <c r="G74" s="78"/>
      <c r="H74" s="78"/>
      <c r="I74" s="78"/>
      <c r="J74" s="78"/>
      <c r="K74" s="78"/>
    </row>
    <row r="75" spans="2:11" ht="14.25" customHeight="1" x14ac:dyDescent="0.2">
      <c r="B75" s="712"/>
      <c r="C75" s="476" t="s">
        <v>269</v>
      </c>
      <c r="D75" s="116">
        <f t="shared" si="0"/>
        <v>71.460431654676256</v>
      </c>
      <c r="E75" s="80">
        <f t="shared" ref="E75:E83" si="5">(D75-$D$84)/$D$84</f>
        <v>-0.17052202856131629</v>
      </c>
      <c r="F75" s="80">
        <f t="shared" ref="F75:F80" si="6">(D75-D74)/D74</f>
        <v>-0.17052202856131629</v>
      </c>
      <c r="G75" s="78"/>
      <c r="H75" s="78"/>
      <c r="I75" s="78"/>
      <c r="J75" s="78"/>
      <c r="K75" s="78"/>
    </row>
    <row r="76" spans="2:11" ht="14.25" customHeight="1" x14ac:dyDescent="0.2">
      <c r="B76" s="712"/>
      <c r="C76" s="480" t="s">
        <v>270</v>
      </c>
      <c r="D76" s="110">
        <f t="shared" si="0"/>
        <v>60.46915017462166</v>
      </c>
      <c r="E76" s="96">
        <f t="shared" si="5"/>
        <v>-0.29810348384336893</v>
      </c>
      <c r="F76" s="96">
        <f t="shared" si="6"/>
        <v>-0.15380933511804981</v>
      </c>
      <c r="G76" s="78"/>
      <c r="H76" s="78"/>
      <c r="I76" s="78"/>
      <c r="J76" s="78"/>
      <c r="K76" s="78"/>
    </row>
    <row r="77" spans="2:11" ht="14.25" customHeight="1" x14ac:dyDescent="0.2">
      <c r="B77" s="712"/>
      <c r="C77" s="476" t="s">
        <v>271</v>
      </c>
      <c r="D77" s="116">
        <f t="shared" si="0"/>
        <v>45.727387729285262</v>
      </c>
      <c r="E77" s="80">
        <f t="shared" si="5"/>
        <v>-0.46921869999093929</v>
      </c>
      <c r="F77" s="80">
        <f t="shared" si="6"/>
        <v>-0.24378980691419372</v>
      </c>
      <c r="G77" s="78"/>
      <c r="H77" s="78"/>
      <c r="I77" s="78"/>
      <c r="J77" s="78"/>
      <c r="K77" s="78"/>
    </row>
    <row r="78" spans="2:11" ht="14.25" customHeight="1" x14ac:dyDescent="0.2">
      <c r="B78" s="712"/>
      <c r="C78" s="480" t="s">
        <v>272</v>
      </c>
      <c r="D78" s="110">
        <f t="shared" si="0"/>
        <v>40.925724637681157</v>
      </c>
      <c r="E78" s="96">
        <f t="shared" si="5"/>
        <v>-0.52495407225964485</v>
      </c>
      <c r="F78" s="96">
        <f t="shared" si="6"/>
        <v>-0.10500628463691944</v>
      </c>
      <c r="G78" s="78"/>
      <c r="H78" s="78"/>
      <c r="I78" s="78"/>
      <c r="J78" s="78"/>
      <c r="K78" s="78"/>
    </row>
    <row r="79" spans="2:11" ht="14.25" customHeight="1" x14ac:dyDescent="0.2">
      <c r="B79" s="712"/>
      <c r="C79" s="476" t="s">
        <v>350</v>
      </c>
      <c r="D79" s="116">
        <f t="shared" si="0"/>
        <v>34.784677611230073</v>
      </c>
      <c r="E79" s="80">
        <f t="shared" si="5"/>
        <v>-0.59623636250140655</v>
      </c>
      <c r="F79" s="80">
        <f t="shared" si="6"/>
        <v>-0.15005347078929654</v>
      </c>
      <c r="G79" s="78"/>
      <c r="H79" s="78"/>
    </row>
    <row r="80" spans="2:11" ht="14.25" customHeight="1" x14ac:dyDescent="0.2">
      <c r="B80" s="712"/>
      <c r="C80" s="480" t="s">
        <v>469</v>
      </c>
      <c r="D80" s="110">
        <f t="shared" si="0"/>
        <v>36.734139613834081</v>
      </c>
      <c r="E80" s="96">
        <f t="shared" si="5"/>
        <v>-0.57360795472560555</v>
      </c>
      <c r="F80" s="96">
        <f t="shared" si="6"/>
        <v>5.6043699021509207E-2</v>
      </c>
    </row>
    <row r="81" spans="2:21" ht="14.25" customHeight="1" x14ac:dyDescent="0.2">
      <c r="B81" s="712"/>
      <c r="C81" s="476" t="s">
        <v>568</v>
      </c>
      <c r="D81" s="116">
        <f t="shared" si="0"/>
        <v>36.140958983246676</v>
      </c>
      <c r="E81" s="80">
        <f t="shared" si="5"/>
        <v>-0.58049330728734261</v>
      </c>
      <c r="F81" s="80">
        <f>(D81-D80)/D80</f>
        <v>-1.6147938588549734E-2</v>
      </c>
      <c r="I81" s="218"/>
      <c r="J81" s="218"/>
    </row>
    <row r="82" spans="2:21" ht="14.25" customHeight="1" x14ac:dyDescent="0.2">
      <c r="B82" s="712"/>
      <c r="C82" s="480" t="s">
        <v>756</v>
      </c>
      <c r="D82" s="110">
        <f t="shared" si="0"/>
        <v>33.183126461593815</v>
      </c>
      <c r="E82" s="96">
        <f t="shared" si="5"/>
        <v>-0.61482639012921536</v>
      </c>
      <c r="F82" s="96">
        <f>(D82-D81)/D81</f>
        <v>-8.1841561620541931E-2</v>
      </c>
      <c r="G82" s="218"/>
      <c r="H82" s="218"/>
      <c r="I82" s="218"/>
      <c r="J82" s="218"/>
    </row>
    <row r="83" spans="2:21" ht="14.25" customHeight="1" x14ac:dyDescent="0.2">
      <c r="B83" s="624"/>
      <c r="C83" s="478" t="s">
        <v>719</v>
      </c>
      <c r="D83" s="76">
        <f t="shared" si="0"/>
        <v>33.116504854368934</v>
      </c>
      <c r="E83" s="98">
        <f t="shared" si="5"/>
        <v>-0.61559970137762654</v>
      </c>
      <c r="F83" s="98">
        <f>(D83-D82)/D82</f>
        <v>-2.0076953056846359E-3</v>
      </c>
      <c r="G83" s="218"/>
      <c r="H83" s="218"/>
      <c r="I83" s="218"/>
      <c r="J83" s="218"/>
    </row>
    <row r="84" spans="2:21" ht="18" customHeight="1" thickBot="1" x14ac:dyDescent="0.25">
      <c r="B84" s="707" t="s">
        <v>359</v>
      </c>
      <c r="C84" s="708"/>
      <c r="D84" s="47">
        <f t="shared" si="0"/>
        <v>86.151090342679126</v>
      </c>
      <c r="E84" s="47"/>
      <c r="F84" s="47"/>
      <c r="G84" s="218"/>
      <c r="H84" s="218"/>
      <c r="I84" s="232"/>
      <c r="J84" s="232"/>
      <c r="K84" s="113"/>
    </row>
    <row r="85" spans="2:21" x14ac:dyDescent="0.2">
      <c r="B85" s="213" t="s">
        <v>228</v>
      </c>
      <c r="C85" s="218"/>
      <c r="D85" s="218"/>
      <c r="E85" s="218"/>
      <c r="F85" s="218"/>
      <c r="G85" s="9"/>
      <c r="H85" s="9"/>
      <c r="I85" s="9"/>
      <c r="J85" s="9"/>
    </row>
    <row r="86" spans="2:21" ht="14.25" customHeight="1" x14ac:dyDescent="0.2">
      <c r="B86" s="213" t="s">
        <v>351</v>
      </c>
      <c r="C86" s="218"/>
      <c r="D86" s="218"/>
      <c r="E86" s="218"/>
      <c r="F86" s="218"/>
      <c r="G86" s="57"/>
      <c r="H86" s="57"/>
    </row>
    <row r="87" spans="2:21" ht="24.75" customHeight="1" x14ac:dyDescent="0.25">
      <c r="B87" s="709" t="s">
        <v>759</v>
      </c>
      <c r="C87" s="710"/>
      <c r="D87" s="710"/>
      <c r="E87" s="710"/>
      <c r="F87" s="710"/>
      <c r="G87" s="710"/>
      <c r="H87" s="710"/>
      <c r="I87" s="9"/>
      <c r="J87" s="9"/>
    </row>
    <row r="88" spans="2:21" ht="35.25" customHeight="1" x14ac:dyDescent="0.2">
      <c r="B88" s="691" t="s">
        <v>255</v>
      </c>
      <c r="C88" s="691"/>
      <c r="D88" s="691"/>
      <c r="E88" s="691"/>
      <c r="F88" s="691"/>
      <c r="G88" s="691"/>
      <c r="I88" s="180"/>
      <c r="J88" s="180"/>
      <c r="L88" s="698"/>
      <c r="M88" s="698"/>
      <c r="N88" s="698"/>
      <c r="O88" s="698"/>
      <c r="P88" s="698"/>
      <c r="Q88" s="698"/>
      <c r="R88" s="698"/>
      <c r="S88" s="698"/>
      <c r="T88" s="698"/>
      <c r="U88" s="698"/>
    </row>
    <row r="89" spans="2:21" ht="40.5" customHeight="1" x14ac:dyDescent="0.25">
      <c r="B89" s="9"/>
      <c r="C89" s="9"/>
      <c r="D89" s="9"/>
      <c r="E89" s="9"/>
      <c r="F89" s="9"/>
      <c r="G89" s="9"/>
      <c r="H89" s="9"/>
      <c r="I89" s="626"/>
      <c r="J89" s="9"/>
    </row>
    <row r="90" spans="2:21" ht="15" x14ac:dyDescent="0.2">
      <c r="B90" s="29" t="s">
        <v>21</v>
      </c>
      <c r="C90" s="9"/>
      <c r="D90" s="57"/>
      <c r="E90" s="57"/>
      <c r="F90" s="57"/>
      <c r="G90" s="621"/>
      <c r="H90" s="621"/>
      <c r="J90" s="9"/>
    </row>
    <row r="91" spans="2:21" ht="15" customHeight="1" x14ac:dyDescent="0.25">
      <c r="G91" s="626"/>
      <c r="H91" s="626"/>
    </row>
    <row r="92" spans="2:21" x14ac:dyDescent="0.2">
      <c r="B92" s="39" t="s">
        <v>285</v>
      </c>
      <c r="C92" s="9"/>
      <c r="D92" s="9"/>
      <c r="E92" s="9"/>
      <c r="F92" s="9"/>
    </row>
    <row r="93" spans="2:21" ht="25.5" customHeight="1" x14ac:dyDescent="0.2">
      <c r="B93" s="700" t="s">
        <v>309</v>
      </c>
      <c r="C93" s="700"/>
      <c r="D93" s="700"/>
      <c r="E93" s="700"/>
      <c r="F93" s="700"/>
      <c r="G93" s="700"/>
      <c r="H93" s="700"/>
    </row>
    <row r="94" spans="2:21" ht="15.75" thickBot="1" x14ac:dyDescent="0.3">
      <c r="B94" s="13" t="s">
        <v>718</v>
      </c>
      <c r="C94" s="626"/>
      <c r="D94" s="626"/>
      <c r="E94" s="626"/>
      <c r="F94" s="626"/>
    </row>
    <row r="95" spans="2:21" ht="43.5" thickBot="1" x14ac:dyDescent="0.25">
      <c r="B95" s="263"/>
      <c r="C95" s="263" t="s">
        <v>0</v>
      </c>
      <c r="D95" s="263" t="s">
        <v>476</v>
      </c>
      <c r="E95" s="263" t="s">
        <v>26</v>
      </c>
      <c r="F95" s="263" t="s">
        <v>240</v>
      </c>
    </row>
    <row r="96" spans="2:21" ht="14.25" customHeight="1" x14ac:dyDescent="0.2">
      <c r="B96" s="711" t="s">
        <v>276</v>
      </c>
      <c r="C96" s="256" t="s">
        <v>268</v>
      </c>
      <c r="D96" s="257">
        <f t="shared" ref="D96:D128" si="7">E8</f>
        <v>28.717030114226375</v>
      </c>
      <c r="E96" s="96"/>
      <c r="F96" s="96"/>
    </row>
    <row r="97" spans="2:6" ht="14.25" customHeight="1" x14ac:dyDescent="0.2">
      <c r="B97" s="712"/>
      <c r="C97" s="476" t="s">
        <v>269</v>
      </c>
      <c r="D97" s="116">
        <f t="shared" si="7"/>
        <v>29.483674598782514</v>
      </c>
      <c r="E97" s="80">
        <f t="shared" ref="E97:E105" si="8">(D97-$D$106)/$D$106</f>
        <v>2.6696510102426785E-2</v>
      </c>
      <c r="F97" s="80">
        <f t="shared" ref="F97:F102" si="9">(D97-D96)/D96</f>
        <v>2.6696510102426785E-2</v>
      </c>
    </row>
    <row r="98" spans="2:6" ht="14.25" customHeight="1" x14ac:dyDescent="0.2">
      <c r="B98" s="712"/>
      <c r="C98" s="480" t="s">
        <v>270</v>
      </c>
      <c r="D98" s="110">
        <f t="shared" si="7"/>
        <v>25.71129220023283</v>
      </c>
      <c r="E98" s="96">
        <f t="shared" si="8"/>
        <v>-0.10466743608366756</v>
      </c>
      <c r="F98" s="96">
        <f t="shared" si="9"/>
        <v>-0.12794817640218628</v>
      </c>
    </row>
    <row r="99" spans="2:6" ht="14.25" customHeight="1" x14ac:dyDescent="0.2">
      <c r="B99" s="712"/>
      <c r="C99" s="476" t="s">
        <v>271</v>
      </c>
      <c r="D99" s="116">
        <f t="shared" si="7"/>
        <v>22.141682479443393</v>
      </c>
      <c r="E99" s="80">
        <f t="shared" si="8"/>
        <v>-0.22897032209210119</v>
      </c>
      <c r="F99" s="80">
        <f t="shared" si="9"/>
        <v>-0.13883431812723562</v>
      </c>
    </row>
    <row r="100" spans="2:6" ht="14.25" customHeight="1" x14ac:dyDescent="0.2">
      <c r="B100" s="712"/>
      <c r="C100" s="480" t="s">
        <v>272</v>
      </c>
      <c r="D100" s="110">
        <f t="shared" si="7"/>
        <v>13.475543478260867</v>
      </c>
      <c r="E100" s="96">
        <f t="shared" si="8"/>
        <v>-0.53074731528086871</v>
      </c>
      <c r="F100" s="96">
        <f t="shared" si="9"/>
        <v>-0.39139478263353628</v>
      </c>
    </row>
    <row r="101" spans="2:6" ht="14.25" customHeight="1" x14ac:dyDescent="0.2">
      <c r="B101" s="712"/>
      <c r="C101" s="476" t="s">
        <v>350</v>
      </c>
      <c r="D101" s="116">
        <f t="shared" si="7"/>
        <v>15.346181299072089</v>
      </c>
      <c r="E101" s="80">
        <f t="shared" si="8"/>
        <v>-0.46560695036950867</v>
      </c>
      <c r="F101" s="80">
        <f t="shared" si="9"/>
        <v>0.13881724502087714</v>
      </c>
    </row>
    <row r="102" spans="2:6" ht="14.25" customHeight="1" x14ac:dyDescent="0.2">
      <c r="B102" s="712"/>
      <c r="C102" s="480" t="s">
        <v>469</v>
      </c>
      <c r="D102" s="110">
        <f t="shared" si="7"/>
        <v>17.400381922342461</v>
      </c>
      <c r="E102" s="96">
        <f t="shared" si="8"/>
        <v>-0.39407446197849211</v>
      </c>
      <c r="F102" s="96">
        <f t="shared" si="9"/>
        <v>0.1338574452651996</v>
      </c>
    </row>
    <row r="103" spans="2:6" ht="14.25" customHeight="1" x14ac:dyDescent="0.2">
      <c r="B103" s="712"/>
      <c r="C103" s="476" t="s">
        <v>568</v>
      </c>
      <c r="D103" s="116">
        <f t="shared" si="7"/>
        <v>18.522241478913923</v>
      </c>
      <c r="E103" s="80">
        <f t="shared" si="8"/>
        <v>-0.35500845995428926</v>
      </c>
      <c r="F103" s="80">
        <f>(D103-D102)/D102</f>
        <v>6.4473271999332948E-2</v>
      </c>
    </row>
    <row r="104" spans="2:6" ht="14.25" customHeight="1" x14ac:dyDescent="0.2">
      <c r="B104" s="712"/>
      <c r="C104" s="480" t="s">
        <v>756</v>
      </c>
      <c r="D104" s="110">
        <f t="shared" si="7"/>
        <v>17.221622593991725</v>
      </c>
      <c r="E104" s="96">
        <f t="shared" si="8"/>
        <v>-0.40029931627713278</v>
      </c>
      <c r="F104" s="96">
        <f>(D104-D103)/D103</f>
        <v>-7.0219302906878056E-2</v>
      </c>
    </row>
    <row r="105" spans="2:6" x14ac:dyDescent="0.2">
      <c r="B105" s="624"/>
      <c r="C105" s="478" t="s">
        <v>719</v>
      </c>
      <c r="D105" s="76">
        <f t="shared" si="7"/>
        <v>17.171521035598708</v>
      </c>
      <c r="E105" s="98">
        <f t="shared" si="8"/>
        <v>-0.40204397992075225</v>
      </c>
      <c r="F105" s="98">
        <f>(D105-D104)/D104</f>
        <v>-2.9092240362122617E-3</v>
      </c>
    </row>
    <row r="106" spans="2:6" ht="18" customHeight="1" thickBot="1" x14ac:dyDescent="0.25">
      <c r="B106" s="707" t="s">
        <v>359</v>
      </c>
      <c r="C106" s="708"/>
      <c r="D106" s="47">
        <f t="shared" si="7"/>
        <v>28.717030114226375</v>
      </c>
      <c r="E106" s="47"/>
      <c r="F106" s="47"/>
    </row>
    <row r="107" spans="2:6" ht="14.25" customHeight="1" x14ac:dyDescent="0.2">
      <c r="B107" s="711" t="s">
        <v>277</v>
      </c>
      <c r="C107" s="256" t="s">
        <v>268</v>
      </c>
      <c r="D107" s="257">
        <f t="shared" si="7"/>
        <v>19.648494288681203</v>
      </c>
      <c r="E107" s="96"/>
      <c r="F107" s="96"/>
    </row>
    <row r="108" spans="2:6" ht="14.25" customHeight="1" x14ac:dyDescent="0.2">
      <c r="B108" s="712"/>
      <c r="C108" s="476" t="s">
        <v>269</v>
      </c>
      <c r="D108" s="116">
        <f t="shared" si="7"/>
        <v>11.493635860542335</v>
      </c>
      <c r="E108" s="80">
        <f t="shared" ref="E108:E116" si="10">(D108-$D$117)/$D$117</f>
        <v>-0.41503732084125095</v>
      </c>
      <c r="F108" s="80">
        <f t="shared" ref="F108:F113" si="11">(D108-D107)/D107</f>
        <v>-0.41503732084125095</v>
      </c>
    </row>
    <row r="109" spans="2:6" ht="14.25" customHeight="1" x14ac:dyDescent="0.2">
      <c r="B109" s="712"/>
      <c r="C109" s="480" t="s">
        <v>270</v>
      </c>
      <c r="D109" s="110">
        <f t="shared" si="7"/>
        <v>9.0465657741559955</v>
      </c>
      <c r="E109" s="96">
        <f t="shared" si="10"/>
        <v>-0.53957969291482044</v>
      </c>
      <c r="F109" s="96">
        <f t="shared" si="11"/>
        <v>-0.21290652636622448</v>
      </c>
    </row>
    <row r="110" spans="2:6" ht="14.25" customHeight="1" x14ac:dyDescent="0.2">
      <c r="B110" s="712"/>
      <c r="C110" s="476" t="s">
        <v>271</v>
      </c>
      <c r="D110" s="116">
        <f t="shared" si="7"/>
        <v>8.6641366223908918</v>
      </c>
      <c r="E110" s="80">
        <f t="shared" si="10"/>
        <v>-0.55904322768478032</v>
      </c>
      <c r="F110" s="80">
        <f t="shared" si="11"/>
        <v>-4.2273406429831954E-2</v>
      </c>
    </row>
    <row r="111" spans="2:6" ht="14.25" customHeight="1" x14ac:dyDescent="0.2">
      <c r="B111" s="712"/>
      <c r="C111" s="480" t="s">
        <v>272</v>
      </c>
      <c r="D111" s="110">
        <f t="shared" si="7"/>
        <v>9.4827898550724612</v>
      </c>
      <c r="E111" s="96">
        <f t="shared" si="10"/>
        <v>-0.51737829292419835</v>
      </c>
      <c r="F111" s="96">
        <f t="shared" si="11"/>
        <v>9.448757197178867E-2</v>
      </c>
    </row>
    <row r="112" spans="2:6" ht="14.25" customHeight="1" x14ac:dyDescent="0.2">
      <c r="B112" s="712"/>
      <c r="C112" s="476" t="s">
        <v>350</v>
      </c>
      <c r="D112" s="116">
        <f t="shared" si="7"/>
        <v>8.1846300261717815</v>
      </c>
      <c r="E112" s="80">
        <f t="shared" si="10"/>
        <v>-0.58344746900597599</v>
      </c>
      <c r="F112" s="80">
        <f t="shared" si="11"/>
        <v>-0.13689640377365087</v>
      </c>
    </row>
    <row r="113" spans="2:21" ht="14.25" customHeight="1" x14ac:dyDescent="0.2">
      <c r="B113" s="712"/>
      <c r="C113" s="480" t="s">
        <v>469</v>
      </c>
      <c r="D113" s="110">
        <f t="shared" si="7"/>
        <v>9.1835349034585203</v>
      </c>
      <c r="E113" s="96">
        <f t="shared" si="10"/>
        <v>-0.53260871960306766</v>
      </c>
      <c r="F113" s="96">
        <f t="shared" si="11"/>
        <v>0.12204643021035359</v>
      </c>
    </row>
    <row r="114" spans="2:21" ht="14.25" customHeight="1" x14ac:dyDescent="0.2">
      <c r="B114" s="712"/>
      <c r="C114" s="476" t="s">
        <v>568</v>
      </c>
      <c r="D114" s="116">
        <f t="shared" si="7"/>
        <v>6.3246678220681689</v>
      </c>
      <c r="E114" s="80">
        <f t="shared" si="10"/>
        <v>-0.67810928770701862</v>
      </c>
      <c r="F114" s="80">
        <f>(D114-D113)/D113</f>
        <v>-0.31130355701198476</v>
      </c>
    </row>
    <row r="115" spans="2:21" ht="14.25" customHeight="1" x14ac:dyDescent="0.2">
      <c r="B115" s="712"/>
      <c r="C115" s="480" t="s">
        <v>756</v>
      </c>
      <c r="D115" s="613">
        <f t="shared" si="7"/>
        <v>5.4605144810217663</v>
      </c>
      <c r="E115" s="615">
        <f t="shared" si="10"/>
        <v>-0.72208992705525665</v>
      </c>
      <c r="F115" s="615">
        <f>(D115-D114)/D114</f>
        <v>-0.13663220984210112</v>
      </c>
    </row>
    <row r="116" spans="2:21" x14ac:dyDescent="0.2">
      <c r="B116" s="624"/>
      <c r="C116" s="478" t="s">
        <v>719</v>
      </c>
      <c r="D116" s="76">
        <f t="shared" si="7"/>
        <v>7.7680690399136996</v>
      </c>
      <c r="E116" s="98">
        <f t="shared" si="10"/>
        <v>-0.60464812591829964</v>
      </c>
      <c r="F116" s="98">
        <f>(D116-D115)/D115</f>
        <v>0.42258922065163096</v>
      </c>
    </row>
    <row r="117" spans="2:21" ht="18" customHeight="1" thickBot="1" x14ac:dyDescent="0.25">
      <c r="B117" s="707" t="s">
        <v>359</v>
      </c>
      <c r="C117" s="708"/>
      <c r="D117" s="47">
        <f t="shared" si="7"/>
        <v>19.648494288681203</v>
      </c>
      <c r="E117" s="47"/>
      <c r="F117" s="47"/>
    </row>
    <row r="118" spans="2:21" ht="14.25" customHeight="1" x14ac:dyDescent="0.2">
      <c r="B118" s="711" t="s">
        <v>278</v>
      </c>
      <c r="C118" s="256" t="s">
        <v>268</v>
      </c>
      <c r="D118" s="257">
        <f t="shared" si="7"/>
        <v>48.365524402907582</v>
      </c>
      <c r="E118" s="96"/>
      <c r="F118" s="96"/>
    </row>
    <row r="119" spans="2:21" ht="14.25" customHeight="1" x14ac:dyDescent="0.2">
      <c r="B119" s="712"/>
      <c r="C119" s="476" t="s">
        <v>269</v>
      </c>
      <c r="D119" s="116">
        <f t="shared" si="7"/>
        <v>40.977310459324848</v>
      </c>
      <c r="E119" s="80">
        <f t="shared" ref="E119:E127" si="12">(D119-$D$128)/$D$128</f>
        <v>-0.15275785871844239</v>
      </c>
      <c r="F119" s="80">
        <f t="shared" ref="F119:F124" si="13">(D119-D118)/D118</f>
        <v>-0.15275785871844239</v>
      </c>
    </row>
    <row r="120" spans="2:21" ht="14.25" customHeight="1" x14ac:dyDescent="0.2">
      <c r="B120" s="712"/>
      <c r="C120" s="480" t="s">
        <v>270</v>
      </c>
      <c r="D120" s="110">
        <f t="shared" si="7"/>
        <v>34.757857974388827</v>
      </c>
      <c r="E120" s="96">
        <f t="shared" si="12"/>
        <v>-0.28135054042132346</v>
      </c>
      <c r="F120" s="96">
        <f t="shared" si="13"/>
        <v>-0.15177795748966033</v>
      </c>
    </row>
    <row r="121" spans="2:21" ht="14.25" customHeight="1" x14ac:dyDescent="0.2">
      <c r="B121" s="712"/>
      <c r="C121" s="476" t="s">
        <v>271</v>
      </c>
      <c r="D121" s="116">
        <f t="shared" si="7"/>
        <v>30.805819101834281</v>
      </c>
      <c r="E121" s="80">
        <f t="shared" si="12"/>
        <v>-0.36306243998912718</v>
      </c>
      <c r="F121" s="80">
        <f t="shared" si="13"/>
        <v>-0.11370202604161016</v>
      </c>
      <c r="I121" s="218"/>
      <c r="J121" s="218"/>
    </row>
    <row r="122" spans="2:21" ht="14.25" customHeight="1" x14ac:dyDescent="0.2">
      <c r="B122" s="712"/>
      <c r="C122" s="480" t="s">
        <v>272</v>
      </c>
      <c r="D122" s="110">
        <f t="shared" si="7"/>
        <v>22.958333333333332</v>
      </c>
      <c r="E122" s="96">
        <f t="shared" si="12"/>
        <v>-0.52531614994847131</v>
      </c>
      <c r="F122" s="96">
        <f t="shared" si="13"/>
        <v>-0.25474037040078845</v>
      </c>
      <c r="I122" s="218"/>
      <c r="J122" s="218"/>
    </row>
    <row r="123" spans="2:21" ht="14.25" customHeight="1" x14ac:dyDescent="0.2">
      <c r="B123" s="712"/>
      <c r="C123" s="476" t="s">
        <v>350</v>
      </c>
      <c r="D123" s="116">
        <f t="shared" si="7"/>
        <v>23.530811325243871</v>
      </c>
      <c r="E123" s="80">
        <f t="shared" si="12"/>
        <v>-0.51347966106557352</v>
      </c>
      <c r="F123" s="80">
        <f t="shared" si="13"/>
        <v>2.4935520518789347E-2</v>
      </c>
      <c r="G123" s="218"/>
      <c r="H123" s="218"/>
      <c r="I123" s="232"/>
      <c r="J123" s="232"/>
      <c r="K123" s="113"/>
    </row>
    <row r="124" spans="2:21" ht="14.25" customHeight="1" x14ac:dyDescent="0.2">
      <c r="B124" s="712"/>
      <c r="C124" s="480" t="s">
        <v>469</v>
      </c>
      <c r="D124" s="110">
        <f t="shared" si="7"/>
        <v>26.58391682580098</v>
      </c>
      <c r="E124" s="96">
        <f t="shared" si="12"/>
        <v>-0.45035400413847598</v>
      </c>
      <c r="F124" s="96">
        <f t="shared" si="13"/>
        <v>0.12974926611568788</v>
      </c>
      <c r="G124" s="218"/>
      <c r="H124" s="218"/>
      <c r="I124" s="232"/>
      <c r="J124" s="232"/>
      <c r="K124" s="113"/>
    </row>
    <row r="125" spans="2:21" ht="14.25" customHeight="1" x14ac:dyDescent="0.2">
      <c r="B125" s="712"/>
      <c r="C125" s="476" t="s">
        <v>568</v>
      </c>
      <c r="D125" s="116">
        <f t="shared" si="7"/>
        <v>24.846909300982091</v>
      </c>
      <c r="E125" s="80">
        <f t="shared" si="12"/>
        <v>-0.48626817122883559</v>
      </c>
      <c r="F125" s="80">
        <f>(D125-D124)/D124</f>
        <v>-6.5340541659122217E-2</v>
      </c>
      <c r="G125" s="619"/>
      <c r="H125" s="619"/>
      <c r="I125" s="9"/>
      <c r="J125" s="9"/>
    </row>
    <row r="126" spans="2:21" ht="14.25" customHeight="1" x14ac:dyDescent="0.2">
      <c r="B126" s="712"/>
      <c r="C126" s="480" t="s">
        <v>756</v>
      </c>
      <c r="D126" s="110">
        <f t="shared" si="7"/>
        <v>22.682137075013493</v>
      </c>
      <c r="E126" s="96">
        <f t="shared" si="12"/>
        <v>-0.53102675190574555</v>
      </c>
      <c r="F126" s="96">
        <f>(D126-D125)/D125</f>
        <v>-8.7124406490389272E-2</v>
      </c>
      <c r="G126" s="232"/>
      <c r="H126" s="232"/>
      <c r="I126" s="9"/>
      <c r="J126" s="9"/>
    </row>
    <row r="127" spans="2:21" x14ac:dyDescent="0.2">
      <c r="B127" s="624"/>
      <c r="C127" s="478" t="s">
        <v>719</v>
      </c>
      <c r="D127" s="76">
        <f t="shared" si="7"/>
        <v>24.939590075512402</v>
      </c>
      <c r="E127" s="98">
        <f t="shared" si="12"/>
        <v>-0.48435191423225604</v>
      </c>
      <c r="F127" s="98">
        <f>(D127-D126)/D126</f>
        <v>9.9525586721971898E-2</v>
      </c>
      <c r="G127" s="232"/>
      <c r="H127" s="232"/>
    </row>
    <row r="128" spans="2:21" ht="18" customHeight="1" thickBot="1" x14ac:dyDescent="0.25">
      <c r="B128" s="707" t="s">
        <v>359</v>
      </c>
      <c r="C128" s="708"/>
      <c r="D128" s="47">
        <f t="shared" si="7"/>
        <v>48.365524402907582</v>
      </c>
      <c r="E128" s="47"/>
      <c r="F128" s="47"/>
      <c r="G128" s="57"/>
      <c r="H128" s="57"/>
      <c r="I128" s="180"/>
      <c r="J128" s="180"/>
      <c r="L128" s="698"/>
      <c r="M128" s="698"/>
      <c r="N128" s="698"/>
      <c r="O128" s="698"/>
      <c r="P128" s="698"/>
      <c r="Q128" s="698"/>
      <c r="R128" s="698"/>
      <c r="S128" s="698"/>
      <c r="T128" s="698"/>
      <c r="U128" s="698"/>
    </row>
    <row r="129" spans="2:10" ht="15" x14ac:dyDescent="0.25">
      <c r="B129" s="213" t="s">
        <v>228</v>
      </c>
      <c r="C129" s="218"/>
      <c r="D129" s="218"/>
      <c r="E129" s="218"/>
      <c r="F129" s="218"/>
      <c r="G129" s="9"/>
      <c r="H129" s="9"/>
      <c r="I129" s="626"/>
      <c r="J129" s="9"/>
    </row>
    <row r="130" spans="2:10" ht="12.75" customHeight="1" x14ac:dyDescent="0.2">
      <c r="B130" s="213" t="s">
        <v>351</v>
      </c>
      <c r="C130" s="218"/>
      <c r="D130" s="218"/>
      <c r="E130" s="218"/>
      <c r="F130" s="218"/>
      <c r="G130" s="631"/>
      <c r="H130" s="621"/>
      <c r="J130" s="9"/>
    </row>
    <row r="131" spans="2:10" ht="25.5" customHeight="1" x14ac:dyDescent="0.25">
      <c r="B131" s="709" t="s">
        <v>759</v>
      </c>
      <c r="C131" s="710"/>
      <c r="D131" s="710"/>
      <c r="E131" s="710"/>
      <c r="F131" s="710"/>
      <c r="G131" s="710"/>
      <c r="H131" s="710"/>
      <c r="J131" s="9"/>
    </row>
    <row r="132" spans="2:10" ht="36" customHeight="1" x14ac:dyDescent="0.25">
      <c r="B132" s="691" t="s">
        <v>255</v>
      </c>
      <c r="C132" s="691"/>
      <c r="D132" s="691"/>
      <c r="E132" s="691"/>
      <c r="F132" s="691"/>
      <c r="G132" s="691"/>
      <c r="H132" s="626"/>
    </row>
    <row r="133" spans="2:10" ht="40.5" customHeight="1" x14ac:dyDescent="0.2">
      <c r="B133" s="232"/>
      <c r="C133" s="232"/>
      <c r="D133" s="232"/>
      <c r="E133" s="232"/>
      <c r="F133" s="232"/>
    </row>
    <row r="134" spans="2:10" ht="14.25" customHeight="1" x14ac:dyDescent="0.2">
      <c r="B134" s="29" t="s">
        <v>21</v>
      </c>
      <c r="C134" s="9"/>
      <c r="D134" s="57"/>
      <c r="E134" s="57"/>
      <c r="F134" s="57"/>
    </row>
    <row r="135" spans="2:10" ht="14.25" customHeight="1" x14ac:dyDescent="0.2"/>
    <row r="136" spans="2:10" x14ac:dyDescent="0.2">
      <c r="B136" s="39" t="s">
        <v>286</v>
      </c>
      <c r="C136" s="9"/>
      <c r="D136" s="9"/>
      <c r="E136" s="9"/>
      <c r="F136" s="9"/>
    </row>
    <row r="137" spans="2:10" ht="27.75" customHeight="1" x14ac:dyDescent="0.2">
      <c r="B137" s="700" t="s">
        <v>310</v>
      </c>
      <c r="C137" s="700"/>
      <c r="D137" s="700"/>
      <c r="E137" s="700"/>
      <c r="F137" s="700"/>
      <c r="G137" s="700"/>
      <c r="H137" s="700"/>
    </row>
    <row r="138" spans="2:10" ht="15.75" thickBot="1" x14ac:dyDescent="0.3">
      <c r="B138" s="13" t="s">
        <v>718</v>
      </c>
      <c r="C138" s="626"/>
      <c r="D138" s="626"/>
      <c r="E138" s="626"/>
      <c r="F138" s="626"/>
    </row>
    <row r="139" spans="2:10" ht="43.5" thickBot="1" x14ac:dyDescent="0.25">
      <c r="B139" s="263"/>
      <c r="C139" s="263" t="s">
        <v>0</v>
      </c>
      <c r="D139" s="263" t="s">
        <v>476</v>
      </c>
      <c r="E139" s="263" t="s">
        <v>26</v>
      </c>
      <c r="F139" s="263" t="s">
        <v>240</v>
      </c>
    </row>
    <row r="140" spans="2:10" ht="14.25" customHeight="1" x14ac:dyDescent="0.2">
      <c r="B140" s="711" t="s">
        <v>276</v>
      </c>
      <c r="C140" s="256" t="s">
        <v>268</v>
      </c>
      <c r="D140" s="257">
        <f t="shared" ref="D140:D172" si="14">F8</f>
        <v>28.213222568362756</v>
      </c>
      <c r="E140" s="96"/>
      <c r="F140" s="96"/>
    </row>
    <row r="141" spans="2:10" ht="14.25" customHeight="1" x14ac:dyDescent="0.2">
      <c r="B141" s="712"/>
      <c r="C141" s="476" t="s">
        <v>269</v>
      </c>
      <c r="D141" s="116">
        <f t="shared" si="14"/>
        <v>25.985611510791362</v>
      </c>
      <c r="E141" s="80">
        <f t="shared" ref="E141:E149" si="15">(D141-$D$150)/$D$150</f>
        <v>-7.8956278467435817E-2</v>
      </c>
      <c r="F141" s="80">
        <f t="shared" ref="F141:F146" si="16">(D141-D140)/D140</f>
        <v>-7.8956278467435817E-2</v>
      </c>
    </row>
    <row r="142" spans="2:10" ht="14.25" customHeight="1" x14ac:dyDescent="0.2">
      <c r="B142" s="712"/>
      <c r="C142" s="480" t="s">
        <v>270</v>
      </c>
      <c r="D142" s="110">
        <f t="shared" si="14"/>
        <v>20.949941792782308</v>
      </c>
      <c r="E142" s="96">
        <f t="shared" si="15"/>
        <v>-0.25744243706939091</v>
      </c>
      <c r="F142" s="96">
        <f t="shared" si="16"/>
        <v>-0.19378684684475597</v>
      </c>
    </row>
    <row r="143" spans="2:10" ht="14.25" customHeight="1" x14ac:dyDescent="0.2">
      <c r="B143" s="712"/>
      <c r="C143" s="476" t="s">
        <v>271</v>
      </c>
      <c r="D143" s="116">
        <f t="shared" si="14"/>
        <v>12.996204933586338</v>
      </c>
      <c r="E143" s="80">
        <f t="shared" si="15"/>
        <v>-0.5393576574921366</v>
      </c>
      <c r="F143" s="80">
        <f t="shared" si="16"/>
        <v>-0.37965436552841397</v>
      </c>
    </row>
    <row r="144" spans="2:10" ht="14.25" customHeight="1" x14ac:dyDescent="0.2">
      <c r="B144" s="712"/>
      <c r="C144" s="480" t="s">
        <v>272</v>
      </c>
      <c r="D144" s="110">
        <f t="shared" si="14"/>
        <v>15.471920289855072</v>
      </c>
      <c r="E144" s="96">
        <f t="shared" si="15"/>
        <v>-0.45160747758022152</v>
      </c>
      <c r="F144" s="96">
        <f t="shared" si="16"/>
        <v>0.19049525372370027</v>
      </c>
    </row>
    <row r="145" spans="2:6" ht="14.25" customHeight="1" x14ac:dyDescent="0.2">
      <c r="B145" s="712"/>
      <c r="C145" s="476" t="s">
        <v>350</v>
      </c>
      <c r="D145" s="116">
        <f t="shared" si="14"/>
        <v>14.323102545800618</v>
      </c>
      <c r="E145" s="80">
        <f t="shared" si="15"/>
        <v>-0.49232660285103325</v>
      </c>
      <c r="F145" s="80">
        <f t="shared" si="16"/>
        <v>-7.4251787918512849E-2</v>
      </c>
    </row>
    <row r="146" spans="2:6" ht="14.25" customHeight="1" x14ac:dyDescent="0.2">
      <c r="B146" s="712"/>
      <c r="C146" s="480" t="s">
        <v>469</v>
      </c>
      <c r="D146" s="110">
        <f t="shared" si="14"/>
        <v>14.016974326331425</v>
      </c>
      <c r="E146" s="96">
        <f t="shared" si="15"/>
        <v>-0.50317712581867435</v>
      </c>
      <c r="F146" s="96">
        <f t="shared" si="16"/>
        <v>-2.1373038312774342E-2</v>
      </c>
    </row>
    <row r="147" spans="2:6" ht="14.25" customHeight="1" x14ac:dyDescent="0.2">
      <c r="B147" s="712"/>
      <c r="C147" s="476" t="s">
        <v>568</v>
      </c>
      <c r="D147" s="116">
        <f t="shared" si="14"/>
        <v>12.649335644136338</v>
      </c>
      <c r="E147" s="80">
        <f t="shared" si="15"/>
        <v>-0.55165222216334742</v>
      </c>
      <c r="F147" s="80">
        <f>(D147-D146)/D146</f>
        <v>-9.7570178153635168E-2</v>
      </c>
    </row>
    <row r="148" spans="2:6" ht="14.25" customHeight="1" x14ac:dyDescent="0.2">
      <c r="B148" s="712"/>
      <c r="C148" s="480" t="s">
        <v>756</v>
      </c>
      <c r="D148" s="110">
        <f t="shared" si="14"/>
        <v>12.181147688433171</v>
      </c>
      <c r="E148" s="96">
        <f t="shared" si="15"/>
        <v>-0.56824685096084515</v>
      </c>
      <c r="F148" s="96">
        <f>(D148-D147)/D147</f>
        <v>-3.7012849439266603E-2</v>
      </c>
    </row>
    <row r="149" spans="2:6" x14ac:dyDescent="0.2">
      <c r="B149" s="624"/>
      <c r="C149" s="478" t="s">
        <v>719</v>
      </c>
      <c r="D149" s="76">
        <f t="shared" si="14"/>
        <v>13.491909385113269</v>
      </c>
      <c r="E149" s="98">
        <f t="shared" si="15"/>
        <v>-0.52178772373764248</v>
      </c>
      <c r="F149" s="98">
        <f>(D149-D148)/D148</f>
        <v>0.10760576344745867</v>
      </c>
    </row>
    <row r="150" spans="2:6" ht="18" customHeight="1" thickBot="1" x14ac:dyDescent="0.25">
      <c r="B150" s="707" t="s">
        <v>359</v>
      </c>
      <c r="C150" s="708"/>
      <c r="D150" s="47">
        <f t="shared" si="14"/>
        <v>28.213222568362756</v>
      </c>
      <c r="E150" s="47"/>
      <c r="F150" s="47"/>
    </row>
    <row r="151" spans="2:6" ht="14.25" customHeight="1" x14ac:dyDescent="0.2">
      <c r="B151" s="711" t="s">
        <v>277</v>
      </c>
      <c r="C151" s="256" t="s">
        <v>268</v>
      </c>
      <c r="D151" s="257">
        <f t="shared" si="14"/>
        <v>15.618033921772241</v>
      </c>
      <c r="E151" s="96"/>
      <c r="F151" s="96"/>
    </row>
    <row r="152" spans="2:6" ht="14.25" customHeight="1" x14ac:dyDescent="0.2">
      <c r="B152" s="712"/>
      <c r="C152" s="476" t="s">
        <v>269</v>
      </c>
      <c r="D152" s="116">
        <f t="shared" si="14"/>
        <v>14.991698948533481</v>
      </c>
      <c r="E152" s="80">
        <f t="shared" ref="E152:E160" si="17">(D152-$D$161)/$D$161</f>
        <v>-4.0103317509486362E-2</v>
      </c>
      <c r="F152" s="80">
        <f t="shared" ref="F152:F157" si="18">(D152-D151)/D151</f>
        <v>-4.0103317509486362E-2</v>
      </c>
    </row>
    <row r="153" spans="2:6" ht="14.25" customHeight="1" x14ac:dyDescent="0.2">
      <c r="B153" s="712"/>
      <c r="C153" s="480" t="s">
        <v>270</v>
      </c>
      <c r="D153" s="110">
        <f t="shared" si="14"/>
        <v>11.903376018626311</v>
      </c>
      <c r="E153" s="96">
        <f t="shared" si="17"/>
        <v>-0.23784414361960954</v>
      </c>
      <c r="F153" s="96">
        <f t="shared" si="18"/>
        <v>-0.20600219765013864</v>
      </c>
    </row>
    <row r="154" spans="2:6" ht="14.25" customHeight="1" x14ac:dyDescent="0.2">
      <c r="B154" s="712"/>
      <c r="C154" s="476" t="s">
        <v>271</v>
      </c>
      <c r="D154" s="116">
        <f t="shared" si="14"/>
        <v>10.589500316255533</v>
      </c>
      <c r="E154" s="80">
        <f t="shared" si="17"/>
        <v>-0.32196969418197424</v>
      </c>
      <c r="F154" s="80">
        <f t="shared" si="18"/>
        <v>-0.11037840863926632</v>
      </c>
    </row>
    <row r="155" spans="2:6" ht="14.25" customHeight="1" x14ac:dyDescent="0.2">
      <c r="B155" s="712"/>
      <c r="C155" s="480" t="s">
        <v>272</v>
      </c>
      <c r="D155" s="110">
        <f t="shared" si="14"/>
        <v>10.980072463768115</v>
      </c>
      <c r="E155" s="96">
        <f t="shared" si="17"/>
        <v>-0.29696192755341627</v>
      </c>
      <c r="F155" s="96">
        <f t="shared" si="18"/>
        <v>3.6882962920642255E-2</v>
      </c>
    </row>
    <row r="156" spans="2:6" ht="14.25" customHeight="1" x14ac:dyDescent="0.2">
      <c r="B156" s="712"/>
      <c r="C156" s="476" t="s">
        <v>350</v>
      </c>
      <c r="D156" s="116">
        <f t="shared" si="14"/>
        <v>9.2077087794432551</v>
      </c>
      <c r="E156" s="80">
        <f t="shared" si="17"/>
        <v>-0.41044379685926441</v>
      </c>
      <c r="F156" s="80">
        <f t="shared" si="18"/>
        <v>-0.1614163923028086</v>
      </c>
    </row>
    <row r="157" spans="2:6" ht="14.25" customHeight="1" x14ac:dyDescent="0.2">
      <c r="B157" s="712"/>
      <c r="C157" s="480" t="s">
        <v>469</v>
      </c>
      <c r="D157" s="110">
        <f t="shared" si="14"/>
        <v>5.8001273074474868</v>
      </c>
      <c r="E157" s="96">
        <f t="shared" si="17"/>
        <v>-0.6286262831481082</v>
      </c>
      <c r="F157" s="96">
        <f t="shared" si="18"/>
        <v>-0.37007919707488923</v>
      </c>
    </row>
    <row r="158" spans="2:6" ht="14.25" customHeight="1" x14ac:dyDescent="0.2">
      <c r="B158" s="712"/>
      <c r="C158" s="476" t="s">
        <v>568</v>
      </c>
      <c r="D158" s="116">
        <f t="shared" si="14"/>
        <v>4.0658578856152516</v>
      </c>
      <c r="E158" s="80">
        <f t="shared" si="17"/>
        <v>-0.73966903222387914</v>
      </c>
      <c r="F158" s="80">
        <f>(D158-D157)/D157</f>
        <v>-0.29900540624434163</v>
      </c>
    </row>
    <row r="159" spans="2:6" ht="14.25" customHeight="1" x14ac:dyDescent="0.2">
      <c r="B159" s="712"/>
      <c r="C159" s="480" t="s">
        <v>756</v>
      </c>
      <c r="D159" s="110">
        <f t="shared" si="14"/>
        <v>4.2003957546321287</v>
      </c>
      <c r="E159" s="96">
        <f t="shared" si="17"/>
        <v>-0.73105476811799019</v>
      </c>
      <c r="F159" s="96">
        <f>(D159-D158)/D158</f>
        <v>3.3089663436802232E-2</v>
      </c>
    </row>
    <row r="160" spans="2:6" x14ac:dyDescent="0.2">
      <c r="B160" s="624"/>
      <c r="C160" s="478" t="s">
        <v>719</v>
      </c>
      <c r="D160" s="629">
        <f t="shared" si="14"/>
        <v>7.7680690399136996</v>
      </c>
      <c r="E160" s="98">
        <f t="shared" si="17"/>
        <v>-0.50262183583269959</v>
      </c>
      <c r="F160" s="98">
        <f>(D160-D159)/D159</f>
        <v>0.84936598684711995</v>
      </c>
    </row>
    <row r="161" spans="2:21" ht="18" customHeight="1" thickBot="1" x14ac:dyDescent="0.25">
      <c r="B161" s="707" t="s">
        <v>359</v>
      </c>
      <c r="C161" s="708"/>
      <c r="D161" s="47">
        <f t="shared" si="14"/>
        <v>15.618033921772241</v>
      </c>
      <c r="E161" s="47"/>
      <c r="F161" s="47"/>
    </row>
    <row r="162" spans="2:21" ht="14.25" customHeight="1" x14ac:dyDescent="0.2">
      <c r="B162" s="711" t="s">
        <v>278</v>
      </c>
      <c r="C162" s="256" t="s">
        <v>268</v>
      </c>
      <c r="D162" s="257">
        <f t="shared" si="14"/>
        <v>43.831256490134997</v>
      </c>
      <c r="E162" s="96"/>
      <c r="F162" s="96"/>
      <c r="I162" s="218"/>
      <c r="J162" s="218"/>
    </row>
    <row r="163" spans="2:21" ht="14.25" customHeight="1" x14ac:dyDescent="0.2">
      <c r="B163" s="712"/>
      <c r="C163" s="476" t="s">
        <v>269</v>
      </c>
      <c r="D163" s="116">
        <f t="shared" si="14"/>
        <v>40.977310459324848</v>
      </c>
      <c r="E163" s="80">
        <f t="shared" ref="E163:E171" si="19">(D163-$D$172)/$D$172</f>
        <v>-6.5112119965177837E-2</v>
      </c>
      <c r="F163" s="80">
        <f t="shared" ref="F163:F168" si="20">(D163-D162)/D162</f>
        <v>-6.5112119965177837E-2</v>
      </c>
      <c r="I163" s="218"/>
      <c r="J163" s="218"/>
    </row>
    <row r="164" spans="2:21" ht="14.25" customHeight="1" x14ac:dyDescent="0.2">
      <c r="B164" s="712"/>
      <c r="C164" s="480" t="s">
        <v>270</v>
      </c>
      <c r="D164" s="110">
        <f t="shared" si="14"/>
        <v>32.853317811408616</v>
      </c>
      <c r="E164" s="96">
        <f t="shared" si="19"/>
        <v>-0.25045913710452633</v>
      </c>
      <c r="F164" s="96">
        <f t="shared" si="20"/>
        <v>-0.19825587762721325</v>
      </c>
      <c r="G164" s="218"/>
      <c r="H164" s="218"/>
      <c r="I164" s="232"/>
      <c r="J164" s="232"/>
      <c r="K164" s="113"/>
    </row>
    <row r="165" spans="2:21" ht="14.25" customHeight="1" x14ac:dyDescent="0.2">
      <c r="B165" s="712"/>
      <c r="C165" s="476" t="s">
        <v>271</v>
      </c>
      <c r="D165" s="116">
        <f t="shared" si="14"/>
        <v>23.585705249841869</v>
      </c>
      <c r="E165" s="80">
        <f t="shared" si="19"/>
        <v>-0.4618975786115041</v>
      </c>
      <c r="F165" s="80">
        <f t="shared" si="20"/>
        <v>-0.28209061303234595</v>
      </c>
      <c r="G165" s="218"/>
      <c r="H165" s="218"/>
      <c r="I165" s="232"/>
      <c r="J165" s="232"/>
      <c r="K165" s="113"/>
    </row>
    <row r="166" spans="2:21" ht="14.25" customHeight="1" x14ac:dyDescent="0.2">
      <c r="B166" s="712"/>
      <c r="C166" s="480" t="s">
        <v>272</v>
      </c>
      <c r="D166" s="110">
        <f t="shared" si="14"/>
        <v>26.451992753623188</v>
      </c>
      <c r="E166" s="96">
        <f t="shared" si="19"/>
        <v>-0.39650389078906101</v>
      </c>
      <c r="F166" s="96">
        <f t="shared" si="20"/>
        <v>0.12152647009783758</v>
      </c>
      <c r="G166" s="619"/>
      <c r="H166" s="619"/>
      <c r="I166" s="9"/>
      <c r="J166" s="9"/>
    </row>
    <row r="167" spans="2:21" ht="14.25" customHeight="1" x14ac:dyDescent="0.2">
      <c r="B167" s="712"/>
      <c r="C167" s="476" t="s">
        <v>350</v>
      </c>
      <c r="D167" s="116">
        <f t="shared" si="14"/>
        <v>23.530811325243871</v>
      </c>
      <c r="E167" s="80">
        <f t="shared" si="19"/>
        <v>-0.4631499708309777</v>
      </c>
      <c r="F167" s="80">
        <f t="shared" si="20"/>
        <v>-0.11043332181388096</v>
      </c>
      <c r="G167" s="232"/>
      <c r="H167" s="232"/>
      <c r="I167" s="9"/>
      <c r="J167" s="9"/>
    </row>
    <row r="168" spans="2:21" ht="14.25" customHeight="1" x14ac:dyDescent="0.2">
      <c r="B168" s="712"/>
      <c r="C168" s="480" t="s">
        <v>469</v>
      </c>
      <c r="D168" s="110">
        <f t="shared" si="14"/>
        <v>19.817101633778911</v>
      </c>
      <c r="E168" s="96">
        <f t="shared" si="19"/>
        <v>-0.54787740026939213</v>
      </c>
      <c r="F168" s="96">
        <f t="shared" si="20"/>
        <v>-0.15782327435012364</v>
      </c>
      <c r="G168" s="57"/>
      <c r="H168" s="57"/>
      <c r="I168" s="9"/>
      <c r="J168" s="9"/>
    </row>
    <row r="169" spans="2:21" ht="14.25" customHeight="1" x14ac:dyDescent="0.2">
      <c r="B169" s="712"/>
      <c r="C169" s="476" t="s">
        <v>568</v>
      </c>
      <c r="D169" s="116">
        <f t="shared" si="14"/>
        <v>16.715193529751591</v>
      </c>
      <c r="E169" s="80">
        <f t="shared" si="19"/>
        <v>-0.61864671770215751</v>
      </c>
      <c r="F169" s="80">
        <f>(D169-D168)/D168</f>
        <v>-0.15652683027774425</v>
      </c>
      <c r="G169" s="619"/>
      <c r="H169" s="57"/>
      <c r="I169" s="180"/>
      <c r="J169" s="180"/>
      <c r="L169" s="698"/>
      <c r="M169" s="698"/>
      <c r="N169" s="698"/>
      <c r="O169" s="698"/>
      <c r="P169" s="698"/>
      <c r="Q169" s="698"/>
      <c r="R169" s="698"/>
      <c r="S169" s="698"/>
      <c r="T169" s="698"/>
      <c r="U169" s="698"/>
    </row>
    <row r="170" spans="2:21" ht="14.25" customHeight="1" x14ac:dyDescent="0.2">
      <c r="B170" s="712"/>
      <c r="C170" s="480" t="s">
        <v>756</v>
      </c>
      <c r="D170" s="110">
        <f t="shared" si="14"/>
        <v>16.381543443065301</v>
      </c>
      <c r="E170" s="96">
        <f t="shared" si="19"/>
        <v>-0.62625886741913828</v>
      </c>
      <c r="F170" s="96">
        <f>(D170-D169)/D169</f>
        <v>-1.9960886847790453E-2</v>
      </c>
      <c r="G170" s="9"/>
      <c r="H170" s="9"/>
      <c r="I170" s="180"/>
      <c r="J170" s="180"/>
      <c r="L170" s="620"/>
      <c r="M170" s="620"/>
      <c r="N170" s="620"/>
      <c r="O170" s="620"/>
      <c r="P170" s="620"/>
      <c r="Q170" s="620"/>
      <c r="R170" s="620"/>
      <c r="S170" s="620"/>
      <c r="T170" s="620"/>
      <c r="U170" s="620"/>
    </row>
    <row r="171" spans="2:21" ht="15" x14ac:dyDescent="0.25">
      <c r="B171" s="624"/>
      <c r="C171" s="478" t="s">
        <v>719</v>
      </c>
      <c r="D171" s="629">
        <f t="shared" si="14"/>
        <v>21.259978425026969</v>
      </c>
      <c r="E171" s="98">
        <f t="shared" si="19"/>
        <v>-0.51495849931174331</v>
      </c>
      <c r="F171" s="98">
        <f>(D171-D170)/D170</f>
        <v>0.29780069252429486</v>
      </c>
      <c r="G171" s="9"/>
      <c r="H171" s="9"/>
      <c r="I171" s="626"/>
      <c r="J171" s="9"/>
    </row>
    <row r="172" spans="2:21" ht="18" customHeight="1" thickBot="1" x14ac:dyDescent="0.25">
      <c r="B172" s="707" t="s">
        <v>359</v>
      </c>
      <c r="C172" s="708"/>
      <c r="D172" s="47">
        <f t="shared" si="14"/>
        <v>43.831256490134997</v>
      </c>
      <c r="E172" s="47"/>
      <c r="F172" s="47"/>
      <c r="G172" s="621"/>
      <c r="H172" s="621"/>
    </row>
    <row r="173" spans="2:21" ht="14.25" customHeight="1" x14ac:dyDescent="0.2">
      <c r="B173" s="213" t="s">
        <v>228</v>
      </c>
      <c r="C173" s="218"/>
      <c r="D173" s="218"/>
      <c r="E173" s="218"/>
      <c r="F173" s="218"/>
    </row>
    <row r="174" spans="2:21" x14ac:dyDescent="0.2">
      <c r="B174" s="213" t="s">
        <v>351</v>
      </c>
      <c r="C174" s="218"/>
      <c r="D174" s="218"/>
      <c r="E174" s="218"/>
      <c r="F174" s="218"/>
    </row>
    <row r="175" spans="2:21" ht="26.25" customHeight="1" x14ac:dyDescent="0.25">
      <c r="B175" s="709" t="s">
        <v>759</v>
      </c>
      <c r="C175" s="710"/>
      <c r="D175" s="710"/>
      <c r="E175" s="710"/>
      <c r="F175" s="710"/>
      <c r="G175" s="710"/>
      <c r="H175" s="710"/>
    </row>
    <row r="176" spans="2:21" ht="33" customHeight="1" x14ac:dyDescent="0.2">
      <c r="B176" s="691" t="s">
        <v>255</v>
      </c>
      <c r="C176" s="691"/>
      <c r="D176" s="691"/>
      <c r="E176" s="691"/>
      <c r="F176" s="691"/>
      <c r="G176" s="691"/>
    </row>
    <row r="177" spans="2:8" ht="40.5" customHeight="1" x14ac:dyDescent="0.2">
      <c r="B177" s="232"/>
      <c r="C177" s="232"/>
      <c r="D177" s="232"/>
      <c r="E177" s="232"/>
      <c r="F177" s="232"/>
    </row>
    <row r="178" spans="2:8" ht="14.25" customHeight="1" x14ac:dyDescent="0.2">
      <c r="B178" s="29" t="s">
        <v>21</v>
      </c>
      <c r="C178" s="9"/>
      <c r="D178" s="57"/>
      <c r="E178" s="57"/>
      <c r="F178" s="57"/>
    </row>
    <row r="179" spans="2:8" ht="14.25" customHeight="1" x14ac:dyDescent="0.2">
      <c r="B179" s="29"/>
      <c r="C179" s="9"/>
      <c r="D179" s="57"/>
      <c r="E179" s="57"/>
      <c r="F179" s="57"/>
    </row>
    <row r="180" spans="2:8" x14ac:dyDescent="0.2">
      <c r="B180" s="39" t="s">
        <v>287</v>
      </c>
      <c r="C180" s="9"/>
      <c r="D180" s="9"/>
      <c r="E180" s="9"/>
      <c r="F180" s="9"/>
    </row>
    <row r="181" spans="2:8" ht="28.5" customHeight="1" x14ac:dyDescent="0.2">
      <c r="B181" s="700" t="s">
        <v>311</v>
      </c>
      <c r="C181" s="700"/>
      <c r="D181" s="700"/>
      <c r="E181" s="700"/>
      <c r="F181" s="700"/>
      <c r="G181" s="700"/>
      <c r="H181" s="700"/>
    </row>
    <row r="182" spans="2:8" ht="15.75" thickBot="1" x14ac:dyDescent="0.3">
      <c r="B182" s="13" t="s">
        <v>718</v>
      </c>
      <c r="C182" s="626"/>
      <c r="D182" s="626"/>
      <c r="E182" s="626"/>
      <c r="F182" s="626"/>
    </row>
    <row r="183" spans="2:8" ht="43.5" thickBot="1" x14ac:dyDescent="0.25">
      <c r="B183" s="263"/>
      <c r="C183" s="263" t="s">
        <v>0</v>
      </c>
      <c r="D183" s="263" t="s">
        <v>476</v>
      </c>
      <c r="E183" s="263" t="s">
        <v>26</v>
      </c>
      <c r="F183" s="263" t="s">
        <v>240</v>
      </c>
    </row>
    <row r="184" spans="2:8" ht="14.25" customHeight="1" x14ac:dyDescent="0.2">
      <c r="B184" s="711" t="s">
        <v>276</v>
      </c>
      <c r="C184" s="256" t="s">
        <v>268</v>
      </c>
      <c r="D184" s="257">
        <f t="shared" ref="D184:D216" si="21">G8</f>
        <v>24.68656974731741</v>
      </c>
      <c r="E184" s="96"/>
      <c r="F184" s="96"/>
    </row>
    <row r="185" spans="2:8" ht="14.25" customHeight="1" x14ac:dyDescent="0.2">
      <c r="B185" s="712"/>
      <c r="C185" s="476" t="s">
        <v>269</v>
      </c>
      <c r="D185" s="116">
        <f t="shared" si="21"/>
        <v>20.988378527946875</v>
      </c>
      <c r="E185" s="80">
        <f t="shared" ref="E185:E191" si="22">(D185-$D$194)/$D$194</f>
        <v>-0.14980579550840201</v>
      </c>
      <c r="F185" s="80">
        <f t="shared" ref="F185:F190" si="23">(D185-D184)/D184</f>
        <v>-0.14980579550840201</v>
      </c>
    </row>
    <row r="186" spans="2:8" ht="14.25" customHeight="1" x14ac:dyDescent="0.2">
      <c r="B186" s="712"/>
      <c r="C186" s="480" t="s">
        <v>270</v>
      </c>
      <c r="D186" s="110">
        <f t="shared" si="21"/>
        <v>21.90221187427241</v>
      </c>
      <c r="E186" s="96">
        <f t="shared" si="22"/>
        <v>-0.11278836636862295</v>
      </c>
      <c r="F186" s="96">
        <f t="shared" si="23"/>
        <v>4.3539968802674758E-2</v>
      </c>
    </row>
    <row r="187" spans="2:8" ht="14.25" customHeight="1" x14ac:dyDescent="0.2">
      <c r="B187" s="712"/>
      <c r="C187" s="476" t="s">
        <v>271</v>
      </c>
      <c r="D187" s="116">
        <f t="shared" si="21"/>
        <v>16.365591397849464</v>
      </c>
      <c r="E187" s="80">
        <f t="shared" si="22"/>
        <v>-0.33706498856011186</v>
      </c>
      <c r="F187" s="80">
        <f t="shared" si="23"/>
        <v>-0.25278818907448236</v>
      </c>
    </row>
    <row r="188" spans="2:8" ht="14.25" customHeight="1" x14ac:dyDescent="0.2">
      <c r="B188" s="712"/>
      <c r="C188" s="480" t="s">
        <v>272</v>
      </c>
      <c r="D188" s="110">
        <f t="shared" si="21"/>
        <v>19.464673913043477</v>
      </c>
      <c r="E188" s="96">
        <f t="shared" si="22"/>
        <v>-0.21152780186649364</v>
      </c>
      <c r="F188" s="96">
        <f t="shared" si="23"/>
        <v>0.1893657515854423</v>
      </c>
    </row>
    <row r="189" spans="2:8" ht="14.25" customHeight="1" x14ac:dyDescent="0.2">
      <c r="B189" s="712"/>
      <c r="C189" s="476" t="s">
        <v>350</v>
      </c>
      <c r="D189" s="116">
        <f t="shared" si="21"/>
        <v>17.903878182250772</v>
      </c>
      <c r="E189" s="80">
        <f t="shared" si="22"/>
        <v>-0.2747522897871903</v>
      </c>
      <c r="F189" s="80">
        <f t="shared" si="23"/>
        <v>-8.0186071329291578E-2</v>
      </c>
    </row>
    <row r="190" spans="2:8" ht="14.25" customHeight="1" x14ac:dyDescent="0.2">
      <c r="B190" s="712"/>
      <c r="C190" s="480" t="s">
        <v>469</v>
      </c>
      <c r="D190" s="110">
        <f t="shared" si="21"/>
        <v>19.333757691491623</v>
      </c>
      <c r="E190" s="96">
        <f t="shared" si="22"/>
        <v>-0.21683093725111222</v>
      </c>
      <c r="F190" s="96">
        <f t="shared" si="23"/>
        <v>7.9864233585904332E-2</v>
      </c>
    </row>
    <row r="191" spans="2:8" ht="14.25" customHeight="1" x14ac:dyDescent="0.2">
      <c r="B191" s="712"/>
      <c r="C191" s="476" t="s">
        <v>568</v>
      </c>
      <c r="D191" s="116">
        <f t="shared" si="21"/>
        <v>19.425765453495089</v>
      </c>
      <c r="E191" s="80">
        <f t="shared" si="22"/>
        <v>-0.21310390012342609</v>
      </c>
      <c r="F191" s="80">
        <f>(D191-D190)/D190</f>
        <v>4.7589177164435057E-3</v>
      </c>
    </row>
    <row r="192" spans="2:8" ht="14.25" customHeight="1" x14ac:dyDescent="0.2">
      <c r="B192" s="712"/>
      <c r="C192" s="480" t="s">
        <v>756</v>
      </c>
      <c r="D192" s="110">
        <f t="shared" si="21"/>
        <v>18.901780895844578</v>
      </c>
      <c r="E192" s="96">
        <v>-0.21310390012342609</v>
      </c>
      <c r="F192" s="96">
        <v>4.7589177164435057E-3</v>
      </c>
    </row>
    <row r="193" spans="2:11" x14ac:dyDescent="0.2">
      <c r="B193" s="624"/>
      <c r="C193" s="478" t="s">
        <v>719</v>
      </c>
      <c r="D193" s="76">
        <f t="shared" si="21"/>
        <v>22.895361380798274</v>
      </c>
      <c r="E193" s="98">
        <v>-0.21310390012342609</v>
      </c>
      <c r="F193" s="98">
        <v>4.7589177164435057E-3</v>
      </c>
    </row>
    <row r="194" spans="2:11" ht="18" customHeight="1" thickBot="1" x14ac:dyDescent="0.25">
      <c r="B194" s="707" t="s">
        <v>359</v>
      </c>
      <c r="C194" s="708"/>
      <c r="D194" s="47">
        <f t="shared" si="21"/>
        <v>24.68656974731741</v>
      </c>
      <c r="E194" s="47"/>
      <c r="F194" s="47"/>
    </row>
    <row r="195" spans="2:11" ht="14.25" customHeight="1" x14ac:dyDescent="0.2">
      <c r="B195" s="711" t="s">
        <v>277</v>
      </c>
      <c r="C195" s="256" t="s">
        <v>268</v>
      </c>
      <c r="D195" s="257">
        <f t="shared" si="21"/>
        <v>10.579958463136034</v>
      </c>
      <c r="E195" s="96"/>
      <c r="F195" s="96"/>
    </row>
    <row r="196" spans="2:11" ht="14.25" customHeight="1" x14ac:dyDescent="0.2">
      <c r="B196" s="712"/>
      <c r="C196" s="476" t="s">
        <v>269</v>
      </c>
      <c r="D196" s="116">
        <f t="shared" si="21"/>
        <v>6.9961261759822913</v>
      </c>
      <c r="E196" s="80">
        <f t="shared" ref="E196:E204" si="24">(D196-$D$205)/$D$205</f>
        <v>-0.33873784095097942</v>
      </c>
      <c r="F196" s="80">
        <f t="shared" ref="F196:F201" si="25">(D196-D195)/D195</f>
        <v>-0.33873784095097942</v>
      </c>
    </row>
    <row r="197" spans="2:11" ht="14.25" customHeight="1" x14ac:dyDescent="0.2">
      <c r="B197" s="712"/>
      <c r="C197" s="480" t="s">
        <v>270</v>
      </c>
      <c r="D197" s="110">
        <f t="shared" si="21"/>
        <v>9.0465657741559955</v>
      </c>
      <c r="E197" s="96">
        <f t="shared" si="24"/>
        <v>-0.14493371541323816</v>
      </c>
      <c r="F197" s="96">
        <f t="shared" si="25"/>
        <v>0.29308213525548832</v>
      </c>
    </row>
    <row r="198" spans="2:11" ht="14.25" customHeight="1" x14ac:dyDescent="0.2">
      <c r="B198" s="712"/>
      <c r="C198" s="476" t="s">
        <v>271</v>
      </c>
      <c r="D198" s="116">
        <f t="shared" si="21"/>
        <v>7.7014547754585703</v>
      </c>
      <c r="E198" s="80">
        <f t="shared" si="24"/>
        <v>-0.27207135998757398</v>
      </c>
      <c r="F198" s="80">
        <f t="shared" si="25"/>
        <v>-0.14868747238207286</v>
      </c>
    </row>
    <row r="199" spans="2:11" ht="14.25" customHeight="1" x14ac:dyDescent="0.2">
      <c r="B199" s="712"/>
      <c r="C199" s="480" t="s">
        <v>272</v>
      </c>
      <c r="D199" s="110">
        <f t="shared" si="21"/>
        <v>11.978260869565217</v>
      </c>
      <c r="E199" s="96">
        <f t="shared" si="24"/>
        <v>0.13216520757631672</v>
      </c>
      <c r="F199" s="96">
        <f t="shared" si="25"/>
        <v>0.55532444438096329</v>
      </c>
    </row>
    <row r="200" spans="2:11" ht="14.25" customHeight="1" x14ac:dyDescent="0.2">
      <c r="B200" s="712"/>
      <c r="C200" s="476" t="s">
        <v>350</v>
      </c>
      <c r="D200" s="116">
        <f t="shared" si="21"/>
        <v>8.6961694028075183</v>
      </c>
      <c r="E200" s="80">
        <f t="shared" si="24"/>
        <v>-0.17805259509214905</v>
      </c>
      <c r="F200" s="80">
        <f t="shared" si="25"/>
        <v>-0.27400400629919081</v>
      </c>
    </row>
    <row r="201" spans="2:11" ht="14.25" customHeight="1" x14ac:dyDescent="0.2">
      <c r="B201" s="712"/>
      <c r="C201" s="480" t="s">
        <v>469</v>
      </c>
      <c r="D201" s="110">
        <f t="shared" si="21"/>
        <v>10.633566730320391</v>
      </c>
      <c r="E201" s="96">
        <f t="shared" si="24"/>
        <v>5.0669638610723608E-3</v>
      </c>
      <c r="F201" s="96">
        <f t="shared" si="25"/>
        <v>0.22278744097227371</v>
      </c>
    </row>
    <row r="202" spans="2:11" ht="14.25" customHeight="1" x14ac:dyDescent="0.2">
      <c r="B202" s="712"/>
      <c r="C202" s="476" t="s">
        <v>568</v>
      </c>
      <c r="D202" s="116">
        <f t="shared" si="21"/>
        <v>8.1317157712305033</v>
      </c>
      <c r="E202" s="80">
        <f t="shared" si="24"/>
        <v>-0.23140380942288127</v>
      </c>
      <c r="F202" s="80">
        <f>(D202-D201)/D201</f>
        <v>-0.23527862499382712</v>
      </c>
      <c r="I202" s="218"/>
      <c r="J202" s="218"/>
    </row>
    <row r="203" spans="2:11" ht="14.25" customHeight="1" x14ac:dyDescent="0.2">
      <c r="B203" s="712"/>
      <c r="C203" s="480" t="s">
        <v>756</v>
      </c>
      <c r="D203" s="110">
        <f t="shared" si="21"/>
        <v>7.560712358337832</v>
      </c>
      <c r="E203" s="96">
        <f t="shared" si="24"/>
        <v>-0.28537409814208847</v>
      </c>
      <c r="F203" s="96">
        <f>(D203-D202)/D202</f>
        <v>-7.0219302906877945E-2</v>
      </c>
      <c r="I203" s="218"/>
      <c r="J203" s="218"/>
    </row>
    <row r="204" spans="2:11" x14ac:dyDescent="0.2">
      <c r="B204" s="624"/>
      <c r="C204" s="478" t="s">
        <v>719</v>
      </c>
      <c r="D204" s="629">
        <f t="shared" si="21"/>
        <v>5.7238403451995685</v>
      </c>
      <c r="E204" s="98">
        <f t="shared" si="24"/>
        <v>-0.45899217230925221</v>
      </c>
      <c r="F204" s="98">
        <f>(D204-D203)/D203</f>
        <v>-0.24294959602749475</v>
      </c>
      <c r="I204" s="218"/>
      <c r="J204" s="218"/>
    </row>
    <row r="205" spans="2:11" ht="18" customHeight="1" thickBot="1" x14ac:dyDescent="0.25">
      <c r="B205" s="707" t="s">
        <v>359</v>
      </c>
      <c r="C205" s="708"/>
      <c r="D205" s="47">
        <f t="shared" si="21"/>
        <v>10.579958463136034</v>
      </c>
      <c r="E205" s="47"/>
      <c r="F205" s="47"/>
      <c r="G205" s="218"/>
      <c r="H205" s="218"/>
      <c r="I205" s="232"/>
      <c r="J205" s="232"/>
      <c r="K205" s="113"/>
    </row>
    <row r="206" spans="2:11" ht="14.25" customHeight="1" x14ac:dyDescent="0.2">
      <c r="B206" s="711" t="s">
        <v>278</v>
      </c>
      <c r="C206" s="256" t="s">
        <v>268</v>
      </c>
      <c r="D206" s="257">
        <f t="shared" si="21"/>
        <v>35.266528210453444</v>
      </c>
      <c r="E206" s="96"/>
      <c r="F206" s="96"/>
      <c r="G206" s="218"/>
      <c r="H206" s="218"/>
      <c r="I206" s="232"/>
      <c r="J206" s="232"/>
      <c r="K206" s="113"/>
    </row>
    <row r="207" spans="2:11" ht="14.25" customHeight="1" x14ac:dyDescent="0.2">
      <c r="B207" s="712"/>
      <c r="C207" s="476" t="s">
        <v>269</v>
      </c>
      <c r="D207" s="116">
        <f t="shared" si="21"/>
        <v>27.984504703929165</v>
      </c>
      <c r="E207" s="80">
        <f t="shared" ref="E207:E215" si="26">(D207-$D$216)/$D$216</f>
        <v>-0.20648540914117527</v>
      </c>
      <c r="F207" s="80">
        <f t="shared" ref="F207:F212" si="27">(D207-D206)/D206</f>
        <v>-0.20648540914117527</v>
      </c>
      <c r="G207" s="619"/>
      <c r="H207" s="619"/>
      <c r="I207" s="9"/>
      <c r="J207" s="9"/>
    </row>
    <row r="208" spans="2:11" ht="14.25" customHeight="1" x14ac:dyDescent="0.2">
      <c r="B208" s="712"/>
      <c r="C208" s="480" t="s">
        <v>270</v>
      </c>
      <c r="D208" s="110">
        <f t="shared" si="21"/>
        <v>30.948777648428408</v>
      </c>
      <c r="E208" s="96">
        <f t="shared" si="26"/>
        <v>-0.12243197108200746</v>
      </c>
      <c r="F208" s="96">
        <f t="shared" si="27"/>
        <v>0.10592551041587825</v>
      </c>
      <c r="G208" s="232"/>
      <c r="H208" s="232"/>
    </row>
    <row r="209" spans="2:21" ht="14.25" customHeight="1" x14ac:dyDescent="0.2">
      <c r="B209" s="712"/>
      <c r="C209" s="476" t="s">
        <v>271</v>
      </c>
      <c r="D209" s="116">
        <f t="shared" si="21"/>
        <v>24.067046173308036</v>
      </c>
      <c r="E209" s="80">
        <f t="shared" si="26"/>
        <v>-0.31756689998835042</v>
      </c>
      <c r="F209" s="80">
        <f t="shared" si="27"/>
        <v>-0.22235874881054726</v>
      </c>
      <c r="G209" s="57"/>
      <c r="H209" s="57"/>
      <c r="I209" s="9"/>
      <c r="J209" s="9"/>
    </row>
    <row r="210" spans="2:21" ht="14.25" customHeight="1" x14ac:dyDescent="0.2">
      <c r="B210" s="712"/>
      <c r="C210" s="480" t="s">
        <v>272</v>
      </c>
      <c r="D210" s="110">
        <f t="shared" si="21"/>
        <v>31.442934782608692</v>
      </c>
      <c r="E210" s="96">
        <f t="shared" si="26"/>
        <v>-0.10841989903365058</v>
      </c>
      <c r="F210" s="96">
        <f t="shared" si="27"/>
        <v>0.30647253328000884</v>
      </c>
      <c r="I210" s="180"/>
      <c r="J210" s="180"/>
      <c r="L210" s="698"/>
      <c r="M210" s="698"/>
      <c r="N210" s="698"/>
      <c r="O210" s="698"/>
      <c r="P210" s="698"/>
      <c r="Q210" s="698"/>
      <c r="R210" s="698"/>
      <c r="S210" s="698"/>
      <c r="T210" s="698"/>
      <c r="U210" s="698"/>
    </row>
    <row r="211" spans="2:21" ht="14.25" customHeight="1" x14ac:dyDescent="0.25">
      <c r="B211" s="712"/>
      <c r="C211" s="476" t="s">
        <v>350</v>
      </c>
      <c r="D211" s="116">
        <f t="shared" si="21"/>
        <v>26.600047585058288</v>
      </c>
      <c r="E211" s="80">
        <f t="shared" si="26"/>
        <v>-0.24574238137867799</v>
      </c>
      <c r="F211" s="80">
        <f t="shared" si="27"/>
        <v>-0.15402147512734843</v>
      </c>
      <c r="G211" s="619"/>
      <c r="H211" s="9"/>
      <c r="I211" s="626"/>
      <c r="J211" s="9"/>
    </row>
    <row r="212" spans="2:21" ht="14.25" customHeight="1" x14ac:dyDescent="0.2">
      <c r="B212" s="712"/>
      <c r="C212" s="480" t="s">
        <v>469</v>
      </c>
      <c r="D212" s="110">
        <f t="shared" si="21"/>
        <v>29.967324421812016</v>
      </c>
      <c r="E212" s="96">
        <f t="shared" si="26"/>
        <v>-0.15026156691745679</v>
      </c>
      <c r="F212" s="96">
        <f t="shared" si="27"/>
        <v>0.12658912830837138</v>
      </c>
      <c r="G212" s="621"/>
      <c r="H212" s="621"/>
      <c r="J212" s="9"/>
    </row>
    <row r="213" spans="2:21" ht="14.25" customHeight="1" x14ac:dyDescent="0.25">
      <c r="B213" s="712"/>
      <c r="C213" s="476" t="s">
        <v>568</v>
      </c>
      <c r="D213" s="116">
        <f t="shared" si="21"/>
        <v>27.557481224725592</v>
      </c>
      <c r="E213" s="80">
        <f t="shared" si="26"/>
        <v>-0.21859387291326265</v>
      </c>
      <c r="F213" s="80">
        <f>(D213-D212)/D212</f>
        <v>-8.0415694213007399E-2</v>
      </c>
      <c r="G213" s="626"/>
      <c r="H213" s="626"/>
    </row>
    <row r="214" spans="2:21" ht="14.25" customHeight="1" x14ac:dyDescent="0.2">
      <c r="B214" s="712"/>
      <c r="C214" s="480" t="s">
        <v>756</v>
      </c>
      <c r="D214" s="110">
        <f t="shared" si="21"/>
        <v>26.462493254182409</v>
      </c>
      <c r="E214" s="96">
        <f t="shared" si="26"/>
        <v>-0.24964280304919292</v>
      </c>
      <c r="F214" s="96">
        <f>(D214-D213)/D213</f>
        <v>-3.9734689887431354E-2</v>
      </c>
    </row>
    <row r="215" spans="2:21" x14ac:dyDescent="0.2">
      <c r="B215" s="624"/>
      <c r="C215" s="478" t="s">
        <v>719</v>
      </c>
      <c r="D215" s="76">
        <f t="shared" si="21"/>
        <v>28.619201725997844</v>
      </c>
      <c r="E215" s="98">
        <f t="shared" si="26"/>
        <v>-0.18848825846387821</v>
      </c>
      <c r="F215" s="98">
        <f>(D215-D214)/D214</f>
        <v>8.150057710357908E-2</v>
      </c>
    </row>
    <row r="216" spans="2:21" ht="18" customHeight="1" thickBot="1" x14ac:dyDescent="0.25">
      <c r="B216" s="707" t="s">
        <v>359</v>
      </c>
      <c r="C216" s="708"/>
      <c r="D216" s="47">
        <f t="shared" si="21"/>
        <v>35.266528210453444</v>
      </c>
      <c r="E216" s="47"/>
      <c r="F216" s="47"/>
    </row>
    <row r="217" spans="2:21" ht="14.25" customHeight="1" x14ac:dyDescent="0.2">
      <c r="B217" s="213" t="s">
        <v>228</v>
      </c>
      <c r="C217" s="218"/>
      <c r="D217" s="218"/>
      <c r="E217" s="218"/>
      <c r="F217" s="218"/>
    </row>
    <row r="218" spans="2:21" x14ac:dyDescent="0.2">
      <c r="B218" s="213" t="s">
        <v>351</v>
      </c>
      <c r="C218" s="218"/>
      <c r="D218" s="218"/>
      <c r="E218" s="218"/>
      <c r="F218" s="218"/>
    </row>
    <row r="219" spans="2:21" ht="26.25" customHeight="1" x14ac:dyDescent="0.25">
      <c r="B219" s="709" t="s">
        <v>759</v>
      </c>
      <c r="C219" s="710"/>
      <c r="D219" s="710"/>
      <c r="E219" s="710"/>
      <c r="F219" s="710"/>
      <c r="G219" s="710"/>
      <c r="H219" s="710"/>
    </row>
    <row r="220" spans="2:21" ht="40.5" customHeight="1" x14ac:dyDescent="0.2">
      <c r="B220" s="691" t="s">
        <v>255</v>
      </c>
      <c r="C220" s="691"/>
      <c r="D220" s="691"/>
      <c r="E220" s="691"/>
      <c r="F220" s="691"/>
      <c r="G220" s="691"/>
    </row>
    <row r="221" spans="2:21" ht="14.25" customHeight="1" x14ac:dyDescent="0.2">
      <c r="B221" s="232"/>
      <c r="C221" s="232"/>
      <c r="D221" s="232"/>
      <c r="E221" s="232"/>
      <c r="F221" s="232"/>
    </row>
    <row r="222" spans="2:21" ht="15" x14ac:dyDescent="0.2">
      <c r="B222" s="29" t="s">
        <v>21</v>
      </c>
      <c r="C222" s="9"/>
      <c r="D222" s="57"/>
      <c r="E222" s="57"/>
      <c r="F222" s="57"/>
    </row>
    <row r="223" spans="2:21" ht="45" customHeight="1" x14ac:dyDescent="0.2"/>
    <row r="224" spans="2:21" x14ac:dyDescent="0.2">
      <c r="B224" s="39" t="s">
        <v>292</v>
      </c>
      <c r="C224" s="9"/>
      <c r="D224" s="9"/>
      <c r="E224" s="9"/>
      <c r="F224" s="9"/>
    </row>
    <row r="225" spans="2:8" ht="26.25" customHeight="1" x14ac:dyDescent="0.2">
      <c r="B225" s="700" t="s">
        <v>312</v>
      </c>
      <c r="C225" s="700"/>
      <c r="D225" s="700"/>
      <c r="E225" s="700"/>
      <c r="F225" s="700"/>
      <c r="G225" s="700"/>
      <c r="H225" s="700"/>
    </row>
    <row r="226" spans="2:8" ht="15.75" thickBot="1" x14ac:dyDescent="0.3">
      <c r="B226" s="13" t="s">
        <v>718</v>
      </c>
      <c r="C226" s="626"/>
      <c r="D226" s="626"/>
      <c r="E226" s="626"/>
      <c r="F226" s="626"/>
    </row>
    <row r="227" spans="2:8" ht="43.5" thickBot="1" x14ac:dyDescent="0.25">
      <c r="B227" s="263"/>
      <c r="C227" s="263" t="s">
        <v>0</v>
      </c>
      <c r="D227" s="263" t="s">
        <v>476</v>
      </c>
      <c r="E227" s="263" t="s">
        <v>26</v>
      </c>
      <c r="F227" s="263" t="s">
        <v>240</v>
      </c>
    </row>
    <row r="228" spans="2:8" ht="14.25" customHeight="1" x14ac:dyDescent="0.2">
      <c r="B228" s="714" t="s">
        <v>276</v>
      </c>
      <c r="C228" s="256" t="s">
        <v>268</v>
      </c>
      <c r="D228" s="257">
        <f t="shared" ref="D228:D260" si="28">H8</f>
        <v>141.5699203876774</v>
      </c>
      <c r="E228" s="96"/>
      <c r="F228" s="96"/>
    </row>
    <row r="229" spans="2:8" ht="14.25" customHeight="1" x14ac:dyDescent="0.2">
      <c r="B229" s="715"/>
      <c r="C229" s="476" t="s">
        <v>269</v>
      </c>
      <c r="D229" s="116">
        <f t="shared" si="28"/>
        <v>130.42778085224128</v>
      </c>
      <c r="E229" s="80">
        <f t="shared" ref="E229:E237" si="29">(D229-$D$238)/$D$238</f>
        <v>-7.8704144954834312E-2</v>
      </c>
      <c r="F229" s="80">
        <f t="shared" ref="F229:F234" si="30">(D229-D228)/D228</f>
        <v>-7.8704144954834312E-2</v>
      </c>
    </row>
    <row r="230" spans="2:8" x14ac:dyDescent="0.2">
      <c r="B230" s="715"/>
      <c r="C230" s="480" t="s">
        <v>270</v>
      </c>
      <c r="D230" s="110">
        <f t="shared" si="28"/>
        <v>116.65308498253786</v>
      </c>
      <c r="E230" s="96">
        <f t="shared" si="29"/>
        <v>-0.17600373961436769</v>
      </c>
      <c r="F230" s="96">
        <f t="shared" si="30"/>
        <v>-0.10561167091624803</v>
      </c>
    </row>
    <row r="231" spans="2:8" ht="14.25" customHeight="1" x14ac:dyDescent="0.2">
      <c r="B231" s="715"/>
      <c r="C231" s="476" t="s">
        <v>271</v>
      </c>
      <c r="D231" s="116">
        <f t="shared" si="28"/>
        <v>89.529411764705884</v>
      </c>
      <c r="E231" s="80">
        <f t="shared" si="29"/>
        <v>-0.36759580340557463</v>
      </c>
      <c r="F231" s="80">
        <f t="shared" si="30"/>
        <v>-0.23251569576485867</v>
      </c>
    </row>
    <row r="232" spans="2:8" ht="14.25" customHeight="1" x14ac:dyDescent="0.2">
      <c r="B232" s="715"/>
      <c r="C232" s="480" t="s">
        <v>272</v>
      </c>
      <c r="D232" s="110">
        <f t="shared" si="28"/>
        <v>81.851449275362313</v>
      </c>
      <c r="E232" s="96">
        <f t="shared" si="29"/>
        <v>-0.42183022317721902</v>
      </c>
      <c r="F232" s="96">
        <f t="shared" si="30"/>
        <v>-8.5759107962444611E-2</v>
      </c>
    </row>
    <row r="233" spans="2:8" ht="14.25" customHeight="1" x14ac:dyDescent="0.2">
      <c r="B233" s="715"/>
      <c r="C233" s="476" t="s">
        <v>350</v>
      </c>
      <c r="D233" s="116">
        <f t="shared" si="28"/>
        <v>75.70782774208898</v>
      </c>
      <c r="E233" s="80">
        <f t="shared" si="29"/>
        <v>-0.46522659944450473</v>
      </c>
      <c r="F233" s="80">
        <f t="shared" si="30"/>
        <v>-7.505818880011686E-2</v>
      </c>
    </row>
    <row r="234" spans="2:8" ht="14.25" customHeight="1" x14ac:dyDescent="0.2">
      <c r="B234" s="715"/>
      <c r="C234" s="480" t="s">
        <v>469</v>
      </c>
      <c r="D234" s="110">
        <f t="shared" si="28"/>
        <v>81.20178230426481</v>
      </c>
      <c r="E234" s="96">
        <f t="shared" si="29"/>
        <v>-0.42641924158818123</v>
      </c>
      <c r="F234" s="96">
        <f t="shared" si="30"/>
        <v>7.256785362924266E-2</v>
      </c>
    </row>
    <row r="235" spans="2:8" ht="14.25" customHeight="1" x14ac:dyDescent="0.2">
      <c r="B235" s="715"/>
      <c r="C235" s="476" t="s">
        <v>568</v>
      </c>
      <c r="D235" s="116">
        <f t="shared" si="28"/>
        <v>79.961871750433275</v>
      </c>
      <c r="E235" s="80">
        <f t="shared" si="29"/>
        <v>-0.43517753254741987</v>
      </c>
      <c r="F235" s="80">
        <f>(D235-D234)/D234</f>
        <v>-1.5269499248003745E-2</v>
      </c>
    </row>
    <row r="236" spans="2:8" ht="16.5" x14ac:dyDescent="0.2">
      <c r="B236" s="715"/>
      <c r="C236" s="480" t="s">
        <v>756</v>
      </c>
      <c r="D236" s="110">
        <f t="shared" si="28"/>
        <v>75.607123583378311</v>
      </c>
      <c r="E236" s="96">
        <f t="shared" si="29"/>
        <v>-0.46593793811330458</v>
      </c>
      <c r="F236" s="96">
        <f>(D236-D235)/D235</f>
        <v>-5.4460308040892851E-2</v>
      </c>
    </row>
    <row r="237" spans="2:8" ht="14.25" customHeight="1" x14ac:dyDescent="0.2">
      <c r="B237" s="625"/>
      <c r="C237" s="478" t="s">
        <v>719</v>
      </c>
      <c r="D237" s="76">
        <f t="shared" si="28"/>
        <v>78.498381877022652</v>
      </c>
      <c r="E237" s="98">
        <f t="shared" si="29"/>
        <v>-0.44551510898599511</v>
      </c>
      <c r="F237" s="98">
        <f>(D237-D236)/D236</f>
        <v>3.8240554019435859E-2</v>
      </c>
    </row>
    <row r="238" spans="2:8" ht="18" customHeight="1" thickBot="1" x14ac:dyDescent="0.25">
      <c r="B238" s="707" t="s">
        <v>359</v>
      </c>
      <c r="C238" s="708"/>
      <c r="D238" s="47">
        <f t="shared" si="28"/>
        <v>141.5699203876774</v>
      </c>
      <c r="E238" s="47"/>
      <c r="F238" s="47"/>
    </row>
    <row r="239" spans="2:8" ht="14.25" customHeight="1" x14ac:dyDescent="0.2">
      <c r="B239" s="714" t="s">
        <v>277</v>
      </c>
      <c r="C239" s="256" t="s">
        <v>268</v>
      </c>
      <c r="D239" s="257">
        <f t="shared" si="28"/>
        <v>72.044479058497757</v>
      </c>
      <c r="E239" s="96"/>
      <c r="F239" s="96"/>
    </row>
    <row r="240" spans="2:8" ht="14.25" customHeight="1" x14ac:dyDescent="0.2">
      <c r="B240" s="715"/>
      <c r="C240" s="476" t="s">
        <v>269</v>
      </c>
      <c r="D240" s="116">
        <f t="shared" si="28"/>
        <v>50.971776425013829</v>
      </c>
      <c r="E240" s="80">
        <f t="shared" ref="E240:E248" si="31">(D240-$D$249)/$D$249</f>
        <v>-0.29249573192657252</v>
      </c>
      <c r="F240" s="80">
        <f t="shared" ref="F240:F245" si="32">(D240-D239)/D239</f>
        <v>-0.29249573192657252</v>
      </c>
    </row>
    <row r="241" spans="2:14" ht="14.25" customHeight="1" x14ac:dyDescent="0.2">
      <c r="B241" s="715"/>
      <c r="C241" s="480" t="s">
        <v>270</v>
      </c>
      <c r="D241" s="110">
        <f t="shared" si="28"/>
        <v>42.376018626309666</v>
      </c>
      <c r="E241" s="96">
        <f t="shared" si="31"/>
        <v>-0.411807550278742</v>
      </c>
      <c r="F241" s="96">
        <f t="shared" si="32"/>
        <v>-0.1686375951866157</v>
      </c>
    </row>
    <row r="242" spans="2:14" ht="14.25" customHeight="1" x14ac:dyDescent="0.2">
      <c r="B242" s="715"/>
      <c r="C242" s="476" t="s">
        <v>271</v>
      </c>
      <c r="D242" s="116">
        <f t="shared" si="28"/>
        <v>34.656546489563567</v>
      </c>
      <c r="E242" s="80">
        <f t="shared" si="31"/>
        <v>-0.51895624838339682</v>
      </c>
      <c r="F242" s="80">
        <f t="shared" si="32"/>
        <v>-0.1821660549288453</v>
      </c>
      <c r="I242" s="218"/>
      <c r="J242" s="218"/>
    </row>
    <row r="243" spans="2:14" ht="14.25" customHeight="1" x14ac:dyDescent="0.2">
      <c r="B243" s="715"/>
      <c r="C243" s="480" t="s">
        <v>272</v>
      </c>
      <c r="D243" s="110">
        <f t="shared" si="28"/>
        <v>39.927536231884055</v>
      </c>
      <c r="E243" s="96">
        <f t="shared" si="31"/>
        <v>-0.44579325503257228</v>
      </c>
      <c r="F243" s="96">
        <f t="shared" si="32"/>
        <v>0.15209218102293567</v>
      </c>
      <c r="I243" s="218"/>
      <c r="J243" s="218"/>
    </row>
    <row r="244" spans="2:14" ht="14.25" customHeight="1" x14ac:dyDescent="0.2">
      <c r="B244" s="715"/>
      <c r="C244" s="476" t="s">
        <v>350</v>
      </c>
      <c r="D244" s="116">
        <f t="shared" si="28"/>
        <v>32.738520104687126</v>
      </c>
      <c r="E244" s="80">
        <f t="shared" si="31"/>
        <v>-0.54557905709742838</v>
      </c>
      <c r="F244" s="80">
        <f t="shared" si="32"/>
        <v>-0.18005158358496848</v>
      </c>
      <c r="I244" s="232"/>
      <c r="J244" s="232"/>
      <c r="K244" s="113"/>
    </row>
    <row r="245" spans="2:14" ht="14.25" customHeight="1" x14ac:dyDescent="0.2">
      <c r="B245" s="715"/>
      <c r="C245" s="480" t="s">
        <v>469</v>
      </c>
      <c r="D245" s="110">
        <f t="shared" si="28"/>
        <v>31.900700190961174</v>
      </c>
      <c r="E245" s="96">
        <f t="shared" si="31"/>
        <v>-0.55720826067659046</v>
      </c>
      <c r="F245" s="96">
        <f t="shared" si="32"/>
        <v>-2.559125797521929E-2</v>
      </c>
      <c r="G245" s="218"/>
      <c r="H245" s="218"/>
      <c r="I245" s="232"/>
      <c r="J245" s="232"/>
      <c r="K245" s="113"/>
    </row>
    <row r="246" spans="2:14" ht="14.25" customHeight="1" x14ac:dyDescent="0.2">
      <c r="B246" s="715"/>
      <c r="C246" s="476" t="s">
        <v>568</v>
      </c>
      <c r="D246" s="116">
        <f t="shared" si="28"/>
        <v>25.298671288272676</v>
      </c>
      <c r="E246" s="80">
        <f t="shared" si="31"/>
        <v>-0.64884649568038411</v>
      </c>
      <c r="F246" s="80">
        <f>(D246-D245)/D245</f>
        <v>-0.2069556111047097</v>
      </c>
      <c r="G246" s="218"/>
      <c r="H246" s="218"/>
      <c r="I246" s="232"/>
      <c r="J246" s="232"/>
      <c r="K246" s="113"/>
    </row>
    <row r="247" spans="2:14" ht="16.5" x14ac:dyDescent="0.2">
      <c r="B247" s="715"/>
      <c r="C247" s="480" t="s">
        <v>756</v>
      </c>
      <c r="D247" s="110">
        <f t="shared" si="28"/>
        <v>23.102176650476704</v>
      </c>
      <c r="E247" s="96">
        <f t="shared" si="31"/>
        <v>-0.67933453121760379</v>
      </c>
      <c r="F247" s="96">
        <f>(D247-D246)/D246</f>
        <v>-8.6822529640683849E-2</v>
      </c>
      <c r="G247" s="619"/>
      <c r="H247" s="619"/>
      <c r="I247" s="9"/>
      <c r="J247" s="9"/>
    </row>
    <row r="248" spans="2:14" ht="14.25" customHeight="1" x14ac:dyDescent="0.2">
      <c r="B248" s="625"/>
      <c r="C248" s="478" t="s">
        <v>719</v>
      </c>
      <c r="D248" s="76">
        <f t="shared" si="28"/>
        <v>29.436893203883493</v>
      </c>
      <c r="E248" s="98">
        <f t="shared" si="31"/>
        <v>-0.59140667559020454</v>
      </c>
      <c r="F248" s="98">
        <f>(D248-D247)/D247</f>
        <v>0.27420431629658043</v>
      </c>
      <c r="G248" s="619"/>
      <c r="H248" s="619"/>
    </row>
    <row r="249" spans="2:14" ht="18" customHeight="1" thickBot="1" x14ac:dyDescent="0.25">
      <c r="B249" s="707" t="s">
        <v>359</v>
      </c>
      <c r="C249" s="708"/>
      <c r="D249" s="47">
        <f t="shared" si="28"/>
        <v>72.044479058497757</v>
      </c>
      <c r="E249" s="47"/>
      <c r="F249" s="47"/>
      <c r="G249" s="232"/>
      <c r="H249" s="232"/>
    </row>
    <row r="250" spans="2:14" ht="15" customHeight="1" x14ac:dyDescent="0.25">
      <c r="B250" s="714" t="s">
        <v>278</v>
      </c>
      <c r="C250" s="256" t="s">
        <v>268</v>
      </c>
      <c r="D250" s="257">
        <f t="shared" si="28"/>
        <v>213.61439944617516</v>
      </c>
      <c r="E250" s="96"/>
      <c r="F250" s="96"/>
      <c r="G250" s="57"/>
      <c r="H250" s="57"/>
      <c r="I250" s="103"/>
      <c r="J250" s="679"/>
      <c r="K250" s="679"/>
      <c r="L250" s="679"/>
      <c r="M250" s="679"/>
      <c r="N250" s="679"/>
    </row>
    <row r="251" spans="2:14" x14ac:dyDescent="0.2">
      <c r="B251" s="715"/>
      <c r="C251" s="476" t="s">
        <v>269</v>
      </c>
      <c r="D251" s="116">
        <f t="shared" si="28"/>
        <v>181.39955727725513</v>
      </c>
      <c r="E251" s="80">
        <f t="shared" ref="E251:E259" si="33">(D251-$D$260)/$D$260</f>
        <v>-0.15080838301369878</v>
      </c>
      <c r="F251" s="80">
        <f t="shared" ref="F251:F256" si="34">(D251-D250)/D250</f>
        <v>-0.15080838301369878</v>
      </c>
    </row>
    <row r="252" spans="2:14" x14ac:dyDescent="0.2">
      <c r="B252" s="715"/>
      <c r="C252" s="480" t="s">
        <v>270</v>
      </c>
      <c r="D252" s="110">
        <f t="shared" si="28"/>
        <v>159.02910360884749</v>
      </c>
      <c r="E252" s="96">
        <f t="shared" si="33"/>
        <v>-0.25553191160730543</v>
      </c>
      <c r="F252" s="96">
        <f t="shared" si="34"/>
        <v>-0.12332143476081441</v>
      </c>
    </row>
    <row r="253" spans="2:14" ht="18" customHeight="1" x14ac:dyDescent="0.2">
      <c r="B253" s="715"/>
      <c r="C253" s="476" t="s">
        <v>271</v>
      </c>
      <c r="D253" s="116">
        <f t="shared" si="28"/>
        <v>124.18595825426944</v>
      </c>
      <c r="E253" s="80">
        <f t="shared" si="33"/>
        <v>-0.41864425536743455</v>
      </c>
      <c r="F253" s="80">
        <f t="shared" si="34"/>
        <v>-0.21909917470376522</v>
      </c>
    </row>
    <row r="254" spans="2:14" x14ac:dyDescent="0.2">
      <c r="B254" s="715"/>
      <c r="C254" s="480" t="s">
        <v>272</v>
      </c>
      <c r="D254" s="110">
        <f t="shared" si="28"/>
        <v>121.77898550724636</v>
      </c>
      <c r="E254" s="96">
        <f t="shared" si="33"/>
        <v>-0.4299120947699443</v>
      </c>
      <c r="F254" s="96">
        <f t="shared" si="34"/>
        <v>-1.9382004059547736E-2</v>
      </c>
    </row>
    <row r="255" spans="2:14" x14ac:dyDescent="0.2">
      <c r="B255" s="715"/>
      <c r="C255" s="476" t="s">
        <v>350</v>
      </c>
      <c r="D255" s="116">
        <f t="shared" si="28"/>
        <v>108.44634784677612</v>
      </c>
      <c r="E255" s="80">
        <f t="shared" si="33"/>
        <v>-0.49232660285103319</v>
      </c>
      <c r="F255" s="80">
        <f t="shared" si="34"/>
        <v>-0.10948225266400247</v>
      </c>
    </row>
    <row r="256" spans="2:14" ht="14.25" customHeight="1" x14ac:dyDescent="0.2">
      <c r="B256" s="715"/>
      <c r="C256" s="480" t="s">
        <v>469</v>
      </c>
      <c r="D256" s="110">
        <f t="shared" si="28"/>
        <v>113.10248249522597</v>
      </c>
      <c r="E256" s="96">
        <f t="shared" si="33"/>
        <v>-0.47052968906375325</v>
      </c>
      <c r="F256" s="96">
        <f t="shared" si="34"/>
        <v>4.2934914276951994E-2</v>
      </c>
    </row>
    <row r="257" spans="2:8" ht="14.25" customHeight="1" x14ac:dyDescent="0.2">
      <c r="B257" s="715"/>
      <c r="C257" s="476" t="s">
        <v>568</v>
      </c>
      <c r="D257" s="116">
        <f t="shared" si="28"/>
        <v>105.26054303870596</v>
      </c>
      <c r="E257" s="80">
        <f t="shared" si="33"/>
        <v>-0.50724041398141484</v>
      </c>
      <c r="F257" s="80">
        <f>(D257-D256)/D256</f>
        <v>-6.9334812848612898E-2</v>
      </c>
    </row>
    <row r="258" spans="2:8" ht="16.5" x14ac:dyDescent="0.2">
      <c r="B258" s="715"/>
      <c r="C258" s="480" t="s">
        <v>756</v>
      </c>
      <c r="D258" s="110">
        <f t="shared" si="28"/>
        <v>98.709300233855018</v>
      </c>
      <c r="E258" s="96">
        <f t="shared" si="33"/>
        <v>-0.53790895890083945</v>
      </c>
      <c r="F258" s="96">
        <f>(D258-D257)/D257</f>
        <v>-6.223835271723753E-2</v>
      </c>
    </row>
    <row r="259" spans="2:8" x14ac:dyDescent="0.2">
      <c r="B259" s="625"/>
      <c r="C259" s="478" t="s">
        <v>719</v>
      </c>
      <c r="D259" s="76">
        <f t="shared" si="28"/>
        <v>107.93527508090615</v>
      </c>
      <c r="E259" s="98">
        <f t="shared" si="33"/>
        <v>-0.49471910432656568</v>
      </c>
      <c r="F259" s="98">
        <f>(D259-D258)/D258</f>
        <v>9.3466115403448444E-2</v>
      </c>
    </row>
    <row r="260" spans="2:8" ht="18" customHeight="1" thickBot="1" x14ac:dyDescent="0.25">
      <c r="B260" s="707" t="s">
        <v>359</v>
      </c>
      <c r="C260" s="708"/>
      <c r="D260" s="47">
        <f t="shared" si="28"/>
        <v>213.61439944617516</v>
      </c>
      <c r="E260" s="47"/>
      <c r="F260" s="47"/>
    </row>
    <row r="261" spans="2:8" ht="15" x14ac:dyDescent="0.25">
      <c r="B261" s="213" t="s">
        <v>228</v>
      </c>
      <c r="C261" s="218"/>
      <c r="D261" s="218"/>
      <c r="E261" s="218"/>
      <c r="F261" s="218"/>
      <c r="G261" s="618"/>
      <c r="H261" s="618"/>
    </row>
    <row r="262" spans="2:8" ht="14.25" customHeight="1" x14ac:dyDescent="0.25">
      <c r="B262" s="213" t="s">
        <v>351</v>
      </c>
      <c r="C262" s="218"/>
      <c r="D262" s="218"/>
      <c r="E262" s="218"/>
      <c r="F262" s="218"/>
      <c r="G262" s="618"/>
      <c r="H262" s="618"/>
    </row>
    <row r="263" spans="2:8" ht="24.75" customHeight="1" x14ac:dyDescent="0.25">
      <c r="B263" s="709" t="s">
        <v>759</v>
      </c>
      <c r="C263" s="710"/>
      <c r="D263" s="710"/>
      <c r="E263" s="710"/>
      <c r="F263" s="710"/>
      <c r="G263" s="710"/>
      <c r="H263" s="710"/>
    </row>
    <row r="264" spans="2:8" ht="37.5" customHeight="1" x14ac:dyDescent="0.25">
      <c r="B264" s="691" t="s">
        <v>255</v>
      </c>
      <c r="C264" s="691"/>
      <c r="D264" s="691"/>
      <c r="E264" s="691"/>
      <c r="F264" s="691"/>
      <c r="G264" s="691"/>
      <c r="H264" s="618"/>
    </row>
    <row r="265" spans="2:8" ht="15" x14ac:dyDescent="0.25">
      <c r="B265" s="232"/>
      <c r="C265" s="232"/>
      <c r="D265" s="232"/>
      <c r="E265" s="232"/>
      <c r="F265" s="232"/>
      <c r="H265" s="486"/>
    </row>
    <row r="266" spans="2:8" ht="14.25" customHeight="1" x14ac:dyDescent="0.25">
      <c r="B266" s="29" t="s">
        <v>21</v>
      </c>
      <c r="C266" s="9"/>
      <c r="D266" s="57"/>
      <c r="E266" s="57"/>
      <c r="F266" s="57"/>
      <c r="H266" s="486"/>
    </row>
    <row r="267" spans="2:8" ht="14.25" customHeight="1" x14ac:dyDescent="0.25">
      <c r="H267" s="486"/>
    </row>
    <row r="268" spans="2:8" ht="15" x14ac:dyDescent="0.25">
      <c r="B268" s="39" t="s">
        <v>315</v>
      </c>
      <c r="H268" s="486"/>
    </row>
    <row r="269" spans="2:8" ht="14.25" customHeight="1" x14ac:dyDescent="0.25">
      <c r="B269" s="679" t="s">
        <v>511</v>
      </c>
      <c r="C269" s="679"/>
      <c r="D269" s="679"/>
      <c r="E269" s="679"/>
      <c r="F269" s="679"/>
      <c r="G269" s="679"/>
      <c r="H269" s="679"/>
    </row>
    <row r="270" spans="2:8" ht="13.5" customHeight="1" x14ac:dyDescent="0.25">
      <c r="B270" s="679" t="s">
        <v>622</v>
      </c>
      <c r="C270" s="679"/>
      <c r="D270" s="679"/>
      <c r="E270" s="618"/>
      <c r="F270" s="618"/>
      <c r="G270" s="618"/>
      <c r="H270" s="618"/>
    </row>
    <row r="271" spans="2:8" ht="15" customHeight="1" thickBot="1" x14ac:dyDescent="0.3">
      <c r="B271" s="13" t="s">
        <v>718</v>
      </c>
      <c r="H271" s="486"/>
    </row>
    <row r="272" spans="2:8" ht="14.25" customHeight="1" x14ac:dyDescent="0.2">
      <c r="B272" s="627"/>
      <c r="C272" s="627"/>
      <c r="D272" s="704" t="s">
        <v>475</v>
      </c>
      <c r="E272" s="704"/>
      <c r="F272" s="704"/>
      <c r="G272" s="704"/>
      <c r="H272" s="622"/>
    </row>
    <row r="273" spans="2:8" ht="13.5" customHeight="1" x14ac:dyDescent="0.2">
      <c r="B273" s="255"/>
      <c r="C273" s="276"/>
      <c r="D273" s="713" t="s">
        <v>314</v>
      </c>
      <c r="E273" s="713"/>
      <c r="F273" s="713"/>
      <c r="G273" s="713"/>
      <c r="H273" s="623"/>
    </row>
    <row r="274" spans="2:8" ht="13.5" customHeight="1" thickBot="1" x14ac:dyDescent="0.25">
      <c r="B274" s="255"/>
      <c r="C274" s="255" t="s">
        <v>0</v>
      </c>
      <c r="D274" s="255" t="s">
        <v>251</v>
      </c>
      <c r="E274" s="255" t="s">
        <v>252</v>
      </c>
      <c r="F274" s="255" t="s">
        <v>253</v>
      </c>
      <c r="G274" s="255" t="s">
        <v>254</v>
      </c>
      <c r="H274" s="623" t="s">
        <v>279</v>
      </c>
    </row>
    <row r="275" spans="2:8" ht="13.5" customHeight="1" x14ac:dyDescent="0.2">
      <c r="B275" s="711" t="s">
        <v>276</v>
      </c>
      <c r="C275" s="256" t="s">
        <v>268</v>
      </c>
      <c r="D275" s="257">
        <v>4.0296476047960539</v>
      </c>
      <c r="E275" s="257">
        <v>2.8187481418873666</v>
      </c>
      <c r="F275" s="258">
        <v>2.7994653132322753</v>
      </c>
      <c r="G275" s="258">
        <v>2.6258491883354345</v>
      </c>
      <c r="H275" s="259">
        <v>5.8915401607863487</v>
      </c>
    </row>
    <row r="276" spans="2:8" ht="13.5" customHeight="1" x14ac:dyDescent="0.2">
      <c r="B276" s="712"/>
      <c r="C276" s="476" t="s">
        <v>269</v>
      </c>
      <c r="D276" s="116">
        <v>3.8207993213930727</v>
      </c>
      <c r="E276" s="116">
        <v>2.8314228865657065</v>
      </c>
      <c r="F276" s="247">
        <v>2.6819682187308089</v>
      </c>
      <c r="G276" s="247">
        <v>2.4222924021939298</v>
      </c>
      <c r="H276" s="260">
        <v>5.6426705954349172</v>
      </c>
    </row>
    <row r="277" spans="2:8" ht="13.5" customHeight="1" x14ac:dyDescent="0.2">
      <c r="B277" s="712"/>
      <c r="C277" s="480" t="s">
        <v>270</v>
      </c>
      <c r="D277" s="110">
        <v>3.4921866939561568</v>
      </c>
      <c r="E277" s="110">
        <v>2.5849747515039971</v>
      </c>
      <c r="F277" s="245">
        <v>2.3453102952133875</v>
      </c>
      <c r="G277" s="245">
        <v>2.3979125092636999</v>
      </c>
      <c r="H277" s="261">
        <v>5.1890939325761378</v>
      </c>
    </row>
    <row r="278" spans="2:8" ht="13.5" customHeight="1" x14ac:dyDescent="0.2">
      <c r="B278" s="712"/>
      <c r="C278" s="476" t="s">
        <v>271</v>
      </c>
      <c r="D278" s="116">
        <v>3.1349810003303937</v>
      </c>
      <c r="E278" s="116">
        <v>2.4150301301424477</v>
      </c>
      <c r="F278" s="247">
        <v>1.8652896357863682</v>
      </c>
      <c r="G278" s="247">
        <v>2.0867458909200138</v>
      </c>
      <c r="H278" s="260">
        <v>4.6352547435505853</v>
      </c>
    </row>
    <row r="279" spans="2:8" ht="13.5" customHeight="1" x14ac:dyDescent="0.2">
      <c r="B279" s="712"/>
      <c r="C279" s="480" t="s">
        <v>272</v>
      </c>
      <c r="D279" s="110">
        <v>2.9921436757533635</v>
      </c>
      <c r="E279" s="110">
        <v>1.9311989372106229</v>
      </c>
      <c r="F279" s="245">
        <v>2.0837428961433098</v>
      </c>
      <c r="G279" s="245">
        <v>2.317763061673709</v>
      </c>
      <c r="H279" s="261">
        <v>4.5348368973212132</v>
      </c>
    </row>
    <row r="280" spans="2:8" ht="13.5" customHeight="1" x14ac:dyDescent="0.2">
      <c r="B280" s="712"/>
      <c r="C280" s="476" t="s">
        <v>350</v>
      </c>
      <c r="D280" s="116">
        <v>2.8042935181584334</v>
      </c>
      <c r="E280" s="116">
        <v>2.0857534849696422</v>
      </c>
      <c r="F280" s="247">
        <v>2.0264273840285938</v>
      </c>
      <c r="G280" s="247">
        <v>2.2616552568894384</v>
      </c>
      <c r="H280" s="260">
        <v>4.4420601389464691</v>
      </c>
    </row>
    <row r="281" spans="2:8" ht="13.5" customHeight="1" x14ac:dyDescent="0.2">
      <c r="B281" s="712"/>
      <c r="C281" s="480" t="s">
        <v>469</v>
      </c>
      <c r="D281" s="110">
        <v>2.8385215257563274</v>
      </c>
      <c r="E281" s="110">
        <v>2.1442661910097391</v>
      </c>
      <c r="F281" s="245">
        <v>1.9670433128119302</v>
      </c>
      <c r="G281" s="245">
        <v>2.3036673141524773</v>
      </c>
      <c r="H281" s="261">
        <v>4.479216773879604</v>
      </c>
    </row>
    <row r="282" spans="2:8" ht="13.5" customHeight="1" x14ac:dyDescent="0.2">
      <c r="B282" s="712"/>
      <c r="C282" s="476" t="s">
        <v>568</v>
      </c>
      <c r="D282" s="116">
        <v>2.6816102890904028</v>
      </c>
      <c r="E282" s="116">
        <v>2.1315238070075679</v>
      </c>
      <c r="F282" s="247">
        <v>1.7510748100937203</v>
      </c>
      <c r="G282" s="247">
        <v>2.185008370565285</v>
      </c>
      <c r="H282" s="260">
        <v>4.2490268285740838</v>
      </c>
    </row>
    <row r="283" spans="2:8" ht="16.5" x14ac:dyDescent="0.2">
      <c r="B283" s="712"/>
      <c r="C283" s="480" t="s">
        <v>756</v>
      </c>
      <c r="D283" s="110">
        <v>2.3457034716613143</v>
      </c>
      <c r="E283" s="110">
        <v>1.8799422589030452</v>
      </c>
      <c r="F283" s="245">
        <v>1.5872664543078099</v>
      </c>
      <c r="G283" s="245">
        <v>1.9612888926310603</v>
      </c>
      <c r="H283" s="261">
        <v>3.7795744119283086</v>
      </c>
    </row>
    <row r="284" spans="2:8" ht="13.5" customHeight="1" x14ac:dyDescent="0.2">
      <c r="B284" s="624"/>
      <c r="C284" s="478" t="s">
        <v>719</v>
      </c>
      <c r="D284" s="76">
        <v>2.1522540729432671</v>
      </c>
      <c r="E284" s="76">
        <v>1.7941453363373487</v>
      </c>
      <c r="F284" s="269">
        <v>1.601376297725891</v>
      </c>
      <c r="G284" s="269">
        <v>2.0677464993558394</v>
      </c>
      <c r="H284" s="628">
        <v>3.6799518488176752</v>
      </c>
    </row>
    <row r="285" spans="2:8" ht="18" customHeight="1" thickBot="1" x14ac:dyDescent="0.25">
      <c r="B285" s="707" t="s">
        <v>359</v>
      </c>
      <c r="C285" s="708"/>
      <c r="D285" s="47">
        <f>D275</f>
        <v>4.0296476047960539</v>
      </c>
      <c r="E285" s="47">
        <f>E275</f>
        <v>2.8187481418873666</v>
      </c>
      <c r="F285" s="47">
        <f>F275</f>
        <v>2.7994653132322753</v>
      </c>
      <c r="G285" s="47">
        <f>G275</f>
        <v>2.6258491883354345</v>
      </c>
      <c r="H285" s="262">
        <f>H275</f>
        <v>5.8915401607863487</v>
      </c>
    </row>
    <row r="286" spans="2:8" ht="13.5" customHeight="1" x14ac:dyDescent="0.2">
      <c r="B286" s="711" t="s">
        <v>277</v>
      </c>
      <c r="C286" s="256" t="s">
        <v>268</v>
      </c>
      <c r="D286" s="257">
        <v>2.7047889645214056</v>
      </c>
      <c r="E286" s="257">
        <v>2.3463381470754654</v>
      </c>
      <c r="F286" s="258">
        <v>2.1059837464723827</v>
      </c>
      <c r="G286" s="258">
        <v>1.7184325868379815</v>
      </c>
      <c r="H286" s="259">
        <v>4.3705214786348945</v>
      </c>
    </row>
    <row r="287" spans="2:8" ht="13.5" customHeight="1" x14ac:dyDescent="0.2">
      <c r="B287" s="712"/>
      <c r="C287" s="476" t="s">
        <v>269</v>
      </c>
      <c r="D287" s="116">
        <v>2.2324287687030506</v>
      </c>
      <c r="E287" s="116">
        <v>1.8124058316060392</v>
      </c>
      <c r="F287" s="247">
        <v>2.0564461138047356</v>
      </c>
      <c r="G287" s="247">
        <v>1.3996436808150061</v>
      </c>
      <c r="H287" s="260">
        <v>3.7212582526292644</v>
      </c>
    </row>
    <row r="288" spans="2:8" ht="13.5" customHeight="1" x14ac:dyDescent="0.2">
      <c r="B288" s="712"/>
      <c r="C288" s="480" t="s">
        <v>270</v>
      </c>
      <c r="D288" s="110">
        <v>1.8133313460971223</v>
      </c>
      <c r="E288" s="110">
        <v>1.5507976487682118</v>
      </c>
      <c r="F288" s="245">
        <v>1.7770746092746907</v>
      </c>
      <c r="G288" s="245">
        <v>1.5533824284630551</v>
      </c>
      <c r="H288" s="261">
        <v>3.2898568497208109</v>
      </c>
    </row>
    <row r="289" spans="2:10" ht="13.5" customHeight="1" x14ac:dyDescent="0.2">
      <c r="B289" s="712"/>
      <c r="C289" s="476" t="s">
        <v>271</v>
      </c>
      <c r="D289" s="116">
        <v>1.4781195624362156</v>
      </c>
      <c r="E289" s="116">
        <v>1.526095706186424</v>
      </c>
      <c r="F289" s="247">
        <v>1.6904837822470249</v>
      </c>
      <c r="G289" s="247">
        <v>1.441030295441017</v>
      </c>
      <c r="H289" s="260">
        <v>3.0027802460457189</v>
      </c>
    </row>
    <row r="290" spans="2:10" ht="13.5" customHeight="1" x14ac:dyDescent="0.2">
      <c r="B290" s="712"/>
      <c r="C290" s="480" t="s">
        <v>272</v>
      </c>
      <c r="D290" s="110">
        <v>1.445345360804992</v>
      </c>
      <c r="E290" s="110">
        <v>1.6356058764976211</v>
      </c>
      <c r="F290" s="245">
        <v>1.7549629631075814</v>
      </c>
      <c r="G290" s="245">
        <v>1.8386235902653578</v>
      </c>
      <c r="H290" s="261">
        <v>3.2808204322223937</v>
      </c>
      <c r="I290" s="9"/>
      <c r="J290" s="9"/>
    </row>
    <row r="291" spans="2:10" ht="13.5" customHeight="1" x14ac:dyDescent="0.2">
      <c r="B291" s="712"/>
      <c r="C291" s="476" t="s">
        <v>350</v>
      </c>
      <c r="D291" s="116">
        <v>1.38634460303354</v>
      </c>
      <c r="E291" s="116">
        <v>1.5385556617169012</v>
      </c>
      <c r="F291" s="247">
        <v>1.6238803901759813</v>
      </c>
      <c r="G291" s="247">
        <v>1.5901885594679375</v>
      </c>
      <c r="H291" s="260">
        <v>3.0210919081902268</v>
      </c>
    </row>
    <row r="292" spans="2:10" ht="13.5" customHeight="1" x14ac:dyDescent="0.2">
      <c r="B292" s="712"/>
      <c r="C292" s="480" t="s">
        <v>469</v>
      </c>
      <c r="D292" s="110">
        <v>1.3267143029389832</v>
      </c>
      <c r="E292" s="110">
        <v>1.5843621823617411</v>
      </c>
      <c r="F292" s="245">
        <v>1.2850689991689161</v>
      </c>
      <c r="G292" s="245">
        <v>1.7059020666794247</v>
      </c>
      <c r="H292" s="261">
        <v>2.924024247664851</v>
      </c>
    </row>
    <row r="293" spans="2:10" ht="13.5" customHeight="1" x14ac:dyDescent="0.2">
      <c r="B293" s="712"/>
      <c r="C293" s="476" t="s">
        <v>568</v>
      </c>
      <c r="D293" s="116">
        <v>1.3045449422972322</v>
      </c>
      <c r="E293" s="116">
        <v>1.2496320872037547</v>
      </c>
      <c r="F293" s="247">
        <v>1.0059639607109145</v>
      </c>
      <c r="G293" s="247">
        <v>1.3904309330330076</v>
      </c>
      <c r="H293" s="260">
        <v>2.4615782231155543</v>
      </c>
    </row>
    <row r="294" spans="2:10" ht="16.5" x14ac:dyDescent="0.2">
      <c r="B294" s="712"/>
      <c r="C294" s="480" t="s">
        <v>756</v>
      </c>
      <c r="D294" s="110">
        <v>1.3045449422972322</v>
      </c>
      <c r="E294" s="110">
        <v>1.2496320872037547</v>
      </c>
      <c r="F294" s="245">
        <v>1.0059639607109145</v>
      </c>
      <c r="G294" s="245">
        <v>1.3904309330330076</v>
      </c>
      <c r="H294" s="261">
        <v>2.4615782231155543</v>
      </c>
    </row>
    <row r="295" spans="2:10" ht="13.5" customHeight="1" x14ac:dyDescent="0.2">
      <c r="B295" s="624"/>
      <c r="C295" s="478" t="s">
        <v>719</v>
      </c>
      <c r="D295" s="76">
        <v>1.1044269931354869</v>
      </c>
      <c r="E295" s="76">
        <v>1.0709397473697486</v>
      </c>
      <c r="F295" s="269">
        <v>0.93323918105520587</v>
      </c>
      <c r="G295" s="269">
        <v>1.2614525119857423</v>
      </c>
      <c r="H295" s="628">
        <v>2.1729660748047741</v>
      </c>
    </row>
    <row r="296" spans="2:10" ht="18.75" customHeight="1" thickBot="1" x14ac:dyDescent="0.25">
      <c r="B296" s="707" t="s">
        <v>359</v>
      </c>
      <c r="C296" s="708"/>
      <c r="D296" s="47">
        <f>D286</f>
        <v>2.7047889645214056</v>
      </c>
      <c r="E296" s="47">
        <f>E286</f>
        <v>2.3463381470754654</v>
      </c>
      <c r="F296" s="47">
        <f>F286</f>
        <v>2.1059837464723827</v>
      </c>
      <c r="G296" s="47">
        <f>G286</f>
        <v>1.7184325868379815</v>
      </c>
      <c r="H296" s="262">
        <f>H286</f>
        <v>4.3705214786348945</v>
      </c>
    </row>
    <row r="297" spans="2:10" ht="13.5" customHeight="1" x14ac:dyDescent="0.2">
      <c r="B297" s="711" t="s">
        <v>278</v>
      </c>
      <c r="C297" s="256" t="s">
        <v>268</v>
      </c>
      <c r="D297" s="257">
        <v>4.7558588957549448</v>
      </c>
      <c r="E297" s="257">
        <v>3.6221623811836565</v>
      </c>
      <c r="F297" s="258">
        <v>3.465639648138056</v>
      </c>
      <c r="G297" s="258">
        <v>3.1138894931586663</v>
      </c>
      <c r="H297" s="259">
        <v>6.9126307252411534</v>
      </c>
    </row>
    <row r="298" spans="2:10" ht="13.5" customHeight="1" x14ac:dyDescent="0.2">
      <c r="B298" s="712"/>
      <c r="C298" s="476" t="s">
        <v>269</v>
      </c>
      <c r="D298" s="116">
        <v>4.3551388137987503</v>
      </c>
      <c r="E298" s="116">
        <v>3.3297379378168963</v>
      </c>
      <c r="F298" s="247">
        <v>3.3427445023632223</v>
      </c>
      <c r="G298" s="247">
        <v>2.7810374703293683</v>
      </c>
      <c r="H298" s="260">
        <v>6.4366074994724913</v>
      </c>
    </row>
    <row r="299" spans="2:10" ht="13.5" customHeight="1" x14ac:dyDescent="0.2">
      <c r="B299" s="712"/>
      <c r="C299" s="480" t="s">
        <v>270</v>
      </c>
      <c r="D299" s="110">
        <v>3.884617323254981</v>
      </c>
      <c r="E299" s="110">
        <v>2.9890764414801936</v>
      </c>
      <c r="F299" s="245">
        <v>2.9144512836817094</v>
      </c>
      <c r="G299" s="245">
        <v>2.8340657613902329</v>
      </c>
      <c r="H299" s="261">
        <v>5.8728626064446416</v>
      </c>
    </row>
    <row r="300" spans="2:10" ht="13.5" customHeight="1" x14ac:dyDescent="0.2">
      <c r="B300" s="712"/>
      <c r="C300" s="476" t="s">
        <v>271</v>
      </c>
      <c r="D300" s="116">
        <v>4.16571150427328</v>
      </c>
      <c r="E300" s="116">
        <v>2.8328484580419109</v>
      </c>
      <c r="F300" s="247">
        <v>2.4976407207427727</v>
      </c>
      <c r="G300" s="247">
        <v>2.5181629927578064</v>
      </c>
      <c r="H300" s="260">
        <v>5.3185727220192218</v>
      </c>
    </row>
    <row r="301" spans="2:10" ht="13.5" customHeight="1" x14ac:dyDescent="0.2">
      <c r="B301" s="712"/>
      <c r="C301" s="480" t="s">
        <v>272</v>
      </c>
      <c r="D301" s="110">
        <v>3.294304030655141</v>
      </c>
      <c r="E301" s="110">
        <v>2.5111957401320431</v>
      </c>
      <c r="F301" s="245">
        <v>2.6998146023958682</v>
      </c>
      <c r="G301" s="245">
        <v>2.9276058629421065</v>
      </c>
      <c r="H301" s="261">
        <v>5.3671499251807973</v>
      </c>
    </row>
    <row r="302" spans="2:10" ht="13.5" customHeight="1" x14ac:dyDescent="0.2">
      <c r="B302" s="712"/>
      <c r="C302" s="476" t="s">
        <v>350</v>
      </c>
      <c r="D302" s="116">
        <v>3.1038095435306778</v>
      </c>
      <c r="E302" s="116">
        <v>2.5720376592663428</v>
      </c>
      <c r="F302" s="247">
        <v>2.5760394462957046</v>
      </c>
      <c r="G302" s="247">
        <v>2.7413280931052739</v>
      </c>
      <c r="H302" s="260">
        <v>5.1800731304279664</v>
      </c>
    </row>
    <row r="303" spans="2:10" ht="13.5" customHeight="1" x14ac:dyDescent="0.2">
      <c r="B303" s="712"/>
      <c r="C303" s="480" t="s">
        <v>469</v>
      </c>
      <c r="D303" s="110">
        <v>3.1103379778243627</v>
      </c>
      <c r="E303" s="110">
        <v>2.6444757338137159</v>
      </c>
      <c r="F303" s="245">
        <v>2.336149611627635</v>
      </c>
      <c r="G303" s="245">
        <v>2.8394473481146179</v>
      </c>
      <c r="H303" s="261">
        <v>5.1655742975831629</v>
      </c>
    </row>
    <row r="304" spans="2:10" ht="13.5" customHeight="1" x14ac:dyDescent="0.2">
      <c r="B304" s="712"/>
      <c r="C304" s="476" t="s">
        <v>568</v>
      </c>
      <c r="D304" s="116">
        <v>2.9597828482569497</v>
      </c>
      <c r="E304" s="116">
        <v>2.455469247976211</v>
      </c>
      <c r="F304" s="247">
        <v>2.0113440850936706</v>
      </c>
      <c r="G304" s="247">
        <v>2.5707642090546869</v>
      </c>
      <c r="H304" s="260">
        <v>4.7761248846916828</v>
      </c>
    </row>
    <row r="305" spans="2:8" ht="16.5" x14ac:dyDescent="0.2">
      <c r="B305" s="712"/>
      <c r="C305" s="480" t="s">
        <v>756</v>
      </c>
      <c r="D305" s="110">
        <v>2.9597828482569497</v>
      </c>
      <c r="E305" s="110">
        <v>2.455469247976211</v>
      </c>
      <c r="F305" s="245">
        <v>2.0113440850936706</v>
      </c>
      <c r="G305" s="245">
        <v>2.5707642090546869</v>
      </c>
      <c r="H305" s="261">
        <v>4.7761248846916828</v>
      </c>
    </row>
    <row r="306" spans="2:8" x14ac:dyDescent="0.2">
      <c r="B306" s="624"/>
      <c r="C306" s="478" t="s">
        <v>719</v>
      </c>
      <c r="D306" s="76">
        <v>2.5760992580190893</v>
      </c>
      <c r="E306" s="76">
        <v>2.1517385494619674</v>
      </c>
      <c r="F306" s="269">
        <v>1.8338233343808288</v>
      </c>
      <c r="G306" s="269">
        <v>2.3152432606799542</v>
      </c>
      <c r="H306" s="628">
        <v>4.2502264562474847</v>
      </c>
    </row>
    <row r="307" spans="2:8" ht="18" customHeight="1" thickBot="1" x14ac:dyDescent="0.25">
      <c r="B307" s="707" t="s">
        <v>359</v>
      </c>
      <c r="C307" s="708"/>
      <c r="D307" s="47">
        <f>D297</f>
        <v>4.7558588957549448</v>
      </c>
      <c r="E307" s="47">
        <f t="shared" ref="E307:H307" si="35">E297</f>
        <v>3.6221623811836565</v>
      </c>
      <c r="F307" s="47">
        <f t="shared" si="35"/>
        <v>3.465639648138056</v>
      </c>
      <c r="G307" s="47">
        <f t="shared" si="35"/>
        <v>3.1138894931586663</v>
      </c>
      <c r="H307" s="262">
        <f t="shared" si="35"/>
        <v>6.9126307252411534</v>
      </c>
    </row>
    <row r="308" spans="2:8" x14ac:dyDescent="0.2">
      <c r="B308" s="213" t="s">
        <v>228</v>
      </c>
      <c r="C308" s="218"/>
      <c r="D308" s="218"/>
      <c r="E308" s="218"/>
      <c r="F308" s="218"/>
      <c r="G308" s="218"/>
      <c r="H308" s="218"/>
    </row>
    <row r="309" spans="2:8" ht="14.25" customHeight="1" x14ac:dyDescent="0.2">
      <c r="B309" s="213" t="s">
        <v>351</v>
      </c>
      <c r="C309" s="218"/>
      <c r="D309" s="218"/>
      <c r="E309" s="218"/>
      <c r="F309" s="218"/>
      <c r="G309" s="218"/>
      <c r="H309" s="218"/>
    </row>
    <row r="310" spans="2:8" ht="24.75" customHeight="1" x14ac:dyDescent="0.25">
      <c r="B310" s="709" t="s">
        <v>759</v>
      </c>
      <c r="C310" s="710"/>
      <c r="D310" s="710"/>
      <c r="E310" s="710"/>
      <c r="F310" s="710"/>
      <c r="G310" s="710"/>
      <c r="H310" s="710"/>
    </row>
    <row r="311" spans="2:8" ht="37.5" customHeight="1" x14ac:dyDescent="0.2">
      <c r="B311" s="691" t="s">
        <v>255</v>
      </c>
      <c r="C311" s="691"/>
      <c r="D311" s="691"/>
      <c r="E311" s="691"/>
      <c r="F311" s="691"/>
      <c r="G311" s="691"/>
      <c r="H311" s="691"/>
    </row>
    <row r="313" spans="2:8" ht="15" x14ac:dyDescent="0.2">
      <c r="B313" s="29" t="s">
        <v>21</v>
      </c>
      <c r="C313" s="9"/>
      <c r="D313" s="57"/>
      <c r="E313" s="57"/>
      <c r="F313" s="57"/>
      <c r="G313" s="57"/>
      <c r="H313" s="57"/>
    </row>
  </sheetData>
  <mergeCells count="75">
    <mergeCell ref="B52:B60"/>
    <mergeCell ref="B63:B71"/>
    <mergeCell ref="B74:B82"/>
    <mergeCell ref="B88:G88"/>
    <mergeCell ref="B43:H43"/>
    <mergeCell ref="B84:C84"/>
    <mergeCell ref="B30:B38"/>
    <mergeCell ref="J30:S31"/>
    <mergeCell ref="B44:H44"/>
    <mergeCell ref="L48:U48"/>
    <mergeCell ref="B49:H49"/>
    <mergeCell ref="J4:S4"/>
    <mergeCell ref="B4:H4"/>
    <mergeCell ref="C6:H6"/>
    <mergeCell ref="B8:B16"/>
    <mergeCell ref="B19:B27"/>
    <mergeCell ref="B18:C18"/>
    <mergeCell ref="L169:U169"/>
    <mergeCell ref="B150:C150"/>
    <mergeCell ref="B161:C161"/>
    <mergeCell ref="B137:H137"/>
    <mergeCell ref="B131:H131"/>
    <mergeCell ref="L88:U88"/>
    <mergeCell ref="L128:U128"/>
    <mergeCell ref="B93:H93"/>
    <mergeCell ref="B96:B104"/>
    <mergeCell ref="B107:B115"/>
    <mergeCell ref="B118:B126"/>
    <mergeCell ref="B106:C106"/>
    <mergeCell ref="J250:N250"/>
    <mergeCell ref="B264:G264"/>
    <mergeCell ref="B269:H269"/>
    <mergeCell ref="B297:B305"/>
    <mergeCell ref="L210:U210"/>
    <mergeCell ref="B220:G220"/>
    <mergeCell ref="B225:H225"/>
    <mergeCell ref="B228:B236"/>
    <mergeCell ref="B239:B247"/>
    <mergeCell ref="B206:B214"/>
    <mergeCell ref="B249:C249"/>
    <mergeCell ref="B260:C260"/>
    <mergeCell ref="B285:C285"/>
    <mergeCell ref="B296:C296"/>
    <mergeCell ref="B29:C29"/>
    <mergeCell ref="B40:C40"/>
    <mergeCell ref="B62:C62"/>
    <mergeCell ref="B311:H311"/>
    <mergeCell ref="B270:D270"/>
    <mergeCell ref="D272:G272"/>
    <mergeCell ref="D273:G273"/>
    <mergeCell ref="B275:B283"/>
    <mergeCell ref="B286:B294"/>
    <mergeCell ref="B310:H310"/>
    <mergeCell ref="B250:B258"/>
    <mergeCell ref="B176:G176"/>
    <mergeCell ref="B181:H181"/>
    <mergeCell ref="B184:B192"/>
    <mergeCell ref="B195:B203"/>
    <mergeCell ref="B73:C73"/>
    <mergeCell ref="B175:H175"/>
    <mergeCell ref="B219:H219"/>
    <mergeCell ref="B117:C117"/>
    <mergeCell ref="B128:C128"/>
    <mergeCell ref="B87:H87"/>
    <mergeCell ref="B172:C172"/>
    <mergeCell ref="B194:C194"/>
    <mergeCell ref="B140:B148"/>
    <mergeCell ref="B162:B170"/>
    <mergeCell ref="B151:B159"/>
    <mergeCell ref="B132:G132"/>
    <mergeCell ref="B307:C307"/>
    <mergeCell ref="B263:H263"/>
    <mergeCell ref="B205:C205"/>
    <mergeCell ref="B216:C216"/>
    <mergeCell ref="B238:C238"/>
  </mergeCells>
  <hyperlinks>
    <hyperlink ref="B46" location="Contents!A1" tooltip="Contents Page" display="Return to Contents Page"/>
    <hyperlink ref="B90" location="Contents!A1" tooltip="Contents Page" display="Return to Contents Page"/>
    <hyperlink ref="B134" location="Contents!A1" tooltip="Contents Page" display="Return to Contents Page"/>
    <hyperlink ref="B178" location="Contents!A1" tooltip="Contents Page" display="Return to Contents Page"/>
    <hyperlink ref="B222" location="Contents!A1" tooltip="Contents Page" display="Return to Contents Page"/>
    <hyperlink ref="B266" location="Contents!A1" tooltip="Contents Page" display="Return to Contents Page"/>
    <hyperlink ref="B313" location="Contents!A1" tooltip="Contents Page" display="Return to Contents Page"/>
  </hyperlinks>
  <pageMargins left="0.70866141732283472" right="0.70866141732283472" top="0.35433070866141736" bottom="0.62992125984251968" header="0.31496062992125984" footer="0.6692913385826772"/>
  <pageSetup scale="65" fitToHeight="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U231"/>
  <sheetViews>
    <sheetView showGridLines="0" zoomScaleNormal="100" workbookViewId="0">
      <selection activeCell="F38" sqref="F38"/>
    </sheetView>
  </sheetViews>
  <sheetFormatPr defaultRowHeight="14.25" x14ac:dyDescent="0.2"/>
  <cols>
    <col min="1" max="1" width="8.7109375" style="1" customWidth="1"/>
    <col min="2" max="2" width="13.28515625" style="1" customWidth="1"/>
    <col min="3" max="3" width="12.7109375" style="1" customWidth="1"/>
    <col min="4" max="4" width="15.140625" style="1" customWidth="1"/>
    <col min="5" max="5" width="15.5703125" style="1" customWidth="1"/>
    <col min="6" max="6" width="13.7109375" style="1" customWidth="1"/>
    <col min="7" max="7" width="19.42578125" style="1" customWidth="1"/>
    <col min="8" max="8" width="4.85546875" style="1" customWidth="1"/>
    <col min="9" max="9" width="11.85546875" style="1" bestFit="1" customWidth="1"/>
    <col min="10" max="17" width="9.140625" style="1" customWidth="1"/>
    <col min="18" max="16384" width="9.140625" style="1"/>
  </cols>
  <sheetData>
    <row r="1" spans="1:21" s="10" customFormat="1" x14ac:dyDescent="0.2">
      <c r="B1" s="163" t="s">
        <v>499</v>
      </c>
      <c r="C1" s="13"/>
      <c r="D1" s="13"/>
      <c r="E1" s="13"/>
      <c r="F1" s="13"/>
      <c r="G1" s="13"/>
      <c r="H1" s="13"/>
      <c r="I1" s="13"/>
      <c r="J1" s="13"/>
      <c r="K1" s="13"/>
      <c r="L1" s="13"/>
      <c r="M1" s="13"/>
    </row>
    <row r="2" spans="1:21" s="10" customFormat="1" x14ac:dyDescent="0.2"/>
    <row r="3" spans="1:21" s="10" customFormat="1" x14ac:dyDescent="0.2">
      <c r="B3" s="1" t="s">
        <v>250</v>
      </c>
    </row>
    <row r="4" spans="1:21" ht="15" x14ac:dyDescent="0.25">
      <c r="B4" s="49" t="s">
        <v>284</v>
      </c>
      <c r="K4" s="706" t="s">
        <v>713</v>
      </c>
      <c r="L4" s="706"/>
      <c r="M4" s="706"/>
      <c r="N4" s="706"/>
      <c r="O4" s="706"/>
      <c r="P4" s="706"/>
      <c r="Q4" s="706"/>
      <c r="R4" s="706"/>
      <c r="S4" s="706"/>
      <c r="T4" s="706"/>
      <c r="U4" s="264"/>
    </row>
    <row r="5" spans="1:21" x14ac:dyDescent="0.2">
      <c r="B5" s="13" t="s">
        <v>716</v>
      </c>
    </row>
    <row r="6" spans="1:21" ht="15" customHeight="1" thickBot="1" x14ac:dyDescent="0.25">
      <c r="C6" s="64"/>
      <c r="D6" s="573" t="s">
        <v>380</v>
      </c>
      <c r="E6" s="573" t="s">
        <v>305</v>
      </c>
      <c r="F6" s="574" t="s">
        <v>306</v>
      </c>
      <c r="G6" s="573" t="s">
        <v>307</v>
      </c>
    </row>
    <row r="7" spans="1:21" ht="48.75" customHeight="1" thickBot="1" x14ac:dyDescent="0.25">
      <c r="B7" s="263"/>
      <c r="C7" s="263" t="s">
        <v>0</v>
      </c>
      <c r="D7" s="263" t="s">
        <v>472</v>
      </c>
      <c r="E7" s="263" t="s">
        <v>305</v>
      </c>
      <c r="F7" s="263" t="s">
        <v>306</v>
      </c>
      <c r="G7" s="263" t="s">
        <v>307</v>
      </c>
    </row>
    <row r="8" spans="1:21" x14ac:dyDescent="0.2">
      <c r="A8" s="344">
        <v>2010</v>
      </c>
      <c r="B8" s="711" t="s">
        <v>281</v>
      </c>
      <c r="C8" s="256">
        <v>2010</v>
      </c>
      <c r="D8" s="166">
        <v>0.45800136793916091</v>
      </c>
      <c r="E8" s="166">
        <v>0.27208843417273432</v>
      </c>
      <c r="F8" s="166">
        <v>0.18201868309134406</v>
      </c>
      <c r="G8" s="166">
        <v>9.1691866369376221E-2</v>
      </c>
    </row>
    <row r="9" spans="1:21" ht="14.25" customHeight="1" x14ac:dyDescent="0.2">
      <c r="A9" s="344">
        <v>2011</v>
      </c>
      <c r="B9" s="712"/>
      <c r="C9" s="17">
        <v>2011</v>
      </c>
      <c r="D9" s="167">
        <v>0.44868990451634916</v>
      </c>
      <c r="E9" s="167">
        <v>0.26025263231174806</v>
      </c>
      <c r="F9" s="167">
        <v>0.1712001620708119</v>
      </c>
      <c r="G9" s="167">
        <v>9.1646861903252649E-2</v>
      </c>
    </row>
    <row r="10" spans="1:21" ht="14.25" customHeight="1" x14ac:dyDescent="0.2">
      <c r="A10" s="344">
        <v>2012</v>
      </c>
      <c r="B10" s="712"/>
      <c r="C10" s="94">
        <v>2012</v>
      </c>
      <c r="D10" s="166">
        <v>0.46667879318858191</v>
      </c>
      <c r="E10" s="166">
        <v>0.30412721242306945</v>
      </c>
      <c r="F10" s="166">
        <v>0.16261562024127535</v>
      </c>
      <c r="G10" s="166">
        <v>9.3803307088897836E-2</v>
      </c>
    </row>
    <row r="11" spans="1:21" ht="14.25" customHeight="1" x14ac:dyDescent="0.2">
      <c r="A11" s="344">
        <v>2013</v>
      </c>
      <c r="B11" s="712"/>
      <c r="C11" s="17">
        <v>2013</v>
      </c>
      <c r="D11" s="167">
        <v>0.43783709295193618</v>
      </c>
      <c r="E11" s="167">
        <v>0.26737899558459277</v>
      </c>
      <c r="F11" s="167">
        <v>0.19264943817954472</v>
      </c>
      <c r="G11" s="167">
        <v>8.3257274181594898E-2</v>
      </c>
    </row>
    <row r="12" spans="1:21" ht="14.25" customHeight="1" x14ac:dyDescent="0.2">
      <c r="A12" s="344">
        <v>2014</v>
      </c>
      <c r="B12" s="712"/>
      <c r="C12" s="94">
        <v>2014</v>
      </c>
      <c r="D12" s="166">
        <v>0.4400402620017263</v>
      </c>
      <c r="E12" s="166">
        <v>0.27732865240247073</v>
      </c>
      <c r="F12" s="166">
        <v>0.19341344851271525</v>
      </c>
      <c r="G12" s="166">
        <v>0.10217042990507925</v>
      </c>
    </row>
    <row r="13" spans="1:21" ht="15" customHeight="1" x14ac:dyDescent="0.2">
      <c r="A13" s="344">
        <v>2015</v>
      </c>
      <c r="B13" s="712"/>
      <c r="C13" s="17">
        <v>2015</v>
      </c>
      <c r="D13" s="167">
        <v>0.4926376758471942</v>
      </c>
      <c r="E13" s="167">
        <v>0.28498144462444525</v>
      </c>
      <c r="F13" s="167">
        <v>0.16702619341626843</v>
      </c>
      <c r="G13" s="167">
        <v>0.1090846023048592</v>
      </c>
    </row>
    <row r="14" spans="1:21" ht="14.25" customHeight="1" x14ac:dyDescent="0.2">
      <c r="A14" s="344">
        <v>2016</v>
      </c>
      <c r="B14" s="712"/>
      <c r="C14" s="455">
        <v>2016</v>
      </c>
      <c r="D14" s="166">
        <v>0.44415921066651642</v>
      </c>
      <c r="E14" s="166">
        <v>0.2749989600500044</v>
      </c>
      <c r="F14" s="166">
        <v>0.16960388620748093</v>
      </c>
      <c r="G14" s="166">
        <v>0.10063820391409445</v>
      </c>
    </row>
    <row r="15" spans="1:21" ht="14.25" customHeight="1" x14ac:dyDescent="0.2">
      <c r="A15" s="344">
        <v>2017</v>
      </c>
      <c r="B15" s="712"/>
      <c r="C15" s="476">
        <v>2017</v>
      </c>
      <c r="D15" s="167">
        <v>0.40734363642067201</v>
      </c>
      <c r="E15" s="167">
        <v>0.31620532571539683</v>
      </c>
      <c r="F15" s="167">
        <v>0.12598658075738617</v>
      </c>
      <c r="G15" s="167">
        <v>0.10397751364505989</v>
      </c>
    </row>
    <row r="16" spans="1:21" ht="14.25" customHeight="1" x14ac:dyDescent="0.2">
      <c r="A16" s="344">
        <v>2018</v>
      </c>
      <c r="B16" s="568"/>
      <c r="C16" s="480">
        <v>2018</v>
      </c>
      <c r="D16" s="166">
        <v>0.38816493485330184</v>
      </c>
      <c r="E16" s="166">
        <v>0.31102250690262917</v>
      </c>
      <c r="F16" s="166">
        <v>0.16906344112935878</v>
      </c>
      <c r="G16" s="166">
        <v>0.1158750855132745</v>
      </c>
    </row>
    <row r="17" spans="1:20" ht="14.25" customHeight="1" x14ac:dyDescent="0.2">
      <c r="A17" s="344">
        <v>2019</v>
      </c>
      <c r="B17" s="617"/>
      <c r="C17" s="478" t="s">
        <v>711</v>
      </c>
      <c r="D17" s="164">
        <v>0.37355235653450408</v>
      </c>
      <c r="E17" s="164">
        <v>0.28919891630069028</v>
      </c>
      <c r="F17" s="164">
        <v>0.16991831813524511</v>
      </c>
      <c r="G17" s="164">
        <v>0.12071355319263777</v>
      </c>
    </row>
    <row r="18" spans="1:20" ht="29.25" thickBot="1" x14ac:dyDescent="0.25">
      <c r="B18" s="244"/>
      <c r="C18" s="244" t="s">
        <v>280</v>
      </c>
      <c r="D18" s="265">
        <f>D8</f>
        <v>0.45800136793916091</v>
      </c>
      <c r="E18" s="265">
        <f t="shared" ref="E18:G18" si="0">E8</f>
        <v>0.27208843417273432</v>
      </c>
      <c r="F18" s="265">
        <f t="shared" si="0"/>
        <v>0.18201868309134406</v>
      </c>
      <c r="G18" s="265">
        <f t="shared" si="0"/>
        <v>9.1691866369376221E-2</v>
      </c>
    </row>
    <row r="19" spans="1:20" ht="14.25" customHeight="1" x14ac:dyDescent="0.2">
      <c r="B19" s="711" t="s">
        <v>282</v>
      </c>
      <c r="C19" s="256">
        <v>2010</v>
      </c>
      <c r="D19" s="166">
        <v>0.64213913639812459</v>
      </c>
      <c r="E19" s="166">
        <v>0.41659749928047818</v>
      </c>
      <c r="F19" s="166">
        <v>0.20219948557198572</v>
      </c>
      <c r="G19" s="166">
        <v>0.21386627445963358</v>
      </c>
      <c r="I19" s="381"/>
    </row>
    <row r="20" spans="1:20" ht="14.25" customHeight="1" x14ac:dyDescent="0.2">
      <c r="B20" s="712"/>
      <c r="C20" s="476">
        <v>2011</v>
      </c>
      <c r="D20" s="167">
        <v>0.64153515876993572</v>
      </c>
      <c r="E20" s="167">
        <v>0.39424704652159193</v>
      </c>
      <c r="F20" s="167">
        <v>0.19138395643117456</v>
      </c>
      <c r="G20" s="167">
        <v>0.21187126643978413</v>
      </c>
      <c r="I20" s="381"/>
    </row>
    <row r="21" spans="1:20" ht="14.25" customHeight="1" x14ac:dyDescent="0.2">
      <c r="B21" s="712"/>
      <c r="C21" s="480">
        <v>2012</v>
      </c>
      <c r="D21" s="166">
        <v>0.67977251680896766</v>
      </c>
      <c r="E21" s="166">
        <v>0.46648241832083731</v>
      </c>
      <c r="F21" s="166">
        <v>0.1815215923528114</v>
      </c>
      <c r="G21" s="166">
        <v>0.20262559867273774</v>
      </c>
      <c r="I21" s="381"/>
    </row>
    <row r="22" spans="1:20" ht="14.25" customHeight="1" x14ac:dyDescent="0.2">
      <c r="B22" s="712"/>
      <c r="C22" s="476">
        <v>2013</v>
      </c>
      <c r="D22" s="167">
        <v>0.64812730257434426</v>
      </c>
      <c r="E22" s="167">
        <v>0.41293201500188997</v>
      </c>
      <c r="F22" s="167">
        <v>0.19468127610314315</v>
      </c>
      <c r="G22" s="167">
        <v>0.19339404235129817</v>
      </c>
      <c r="I22" s="381"/>
    </row>
    <row r="23" spans="1:20" ht="14.25" customHeight="1" x14ac:dyDescent="0.2">
      <c r="B23" s="712"/>
      <c r="C23" s="480">
        <v>2014</v>
      </c>
      <c r="D23" s="166">
        <v>0.65622999059341891</v>
      </c>
      <c r="E23" s="166">
        <v>0.41761487384979717</v>
      </c>
      <c r="F23" s="166">
        <v>0.204323687290449</v>
      </c>
      <c r="G23" s="166">
        <v>0.21210789160198631</v>
      </c>
      <c r="I23" s="381"/>
    </row>
    <row r="24" spans="1:20" ht="15" customHeight="1" x14ac:dyDescent="0.2">
      <c r="B24" s="712"/>
      <c r="C24" s="476">
        <v>2015</v>
      </c>
      <c r="D24" s="167">
        <v>0.70178732407507471</v>
      </c>
      <c r="E24" s="167">
        <v>0.44775791898094924</v>
      </c>
      <c r="F24" s="167">
        <v>0.16927785171029205</v>
      </c>
      <c r="G24" s="167">
        <v>0.23578598197695053</v>
      </c>
      <c r="H24" s="381"/>
      <c r="I24" s="381"/>
    </row>
    <row r="25" spans="1:20" ht="14.25" customHeight="1" x14ac:dyDescent="0.2">
      <c r="B25" s="712"/>
      <c r="C25" s="480">
        <v>2016</v>
      </c>
      <c r="D25" s="166">
        <v>0.66557623045876313</v>
      </c>
      <c r="E25" s="166">
        <v>0.46533927979348744</v>
      </c>
      <c r="F25" s="166">
        <v>0.20824579121265724</v>
      </c>
      <c r="G25" s="166">
        <v>0.23481949822072021</v>
      </c>
      <c r="I25" s="381"/>
    </row>
    <row r="26" spans="1:20" ht="14.25" customHeight="1" x14ac:dyDescent="0.2">
      <c r="B26" s="712"/>
      <c r="C26" s="476">
        <v>2017</v>
      </c>
      <c r="D26" s="167">
        <v>0.69485265317135858</v>
      </c>
      <c r="E26" s="167">
        <v>0.50479537807544717</v>
      </c>
      <c r="F26" s="167">
        <v>0.14058214751801154</v>
      </c>
      <c r="G26" s="167">
        <v>0.23201244552760839</v>
      </c>
      <c r="I26" s="381"/>
    </row>
    <row r="27" spans="1:20" ht="14.25" customHeight="1" x14ac:dyDescent="0.2">
      <c r="B27" s="568"/>
      <c r="C27" s="480">
        <v>2018</v>
      </c>
      <c r="D27" s="166">
        <v>0.66790794890841043</v>
      </c>
      <c r="E27" s="166">
        <v>0.47298321227329798</v>
      </c>
      <c r="F27" s="166">
        <v>0.16445106392834161</v>
      </c>
      <c r="G27" s="166">
        <v>0.2356817010457605</v>
      </c>
      <c r="I27" s="381"/>
    </row>
    <row r="28" spans="1:20" ht="14.25" customHeight="1" x14ac:dyDescent="0.2">
      <c r="B28" s="617"/>
      <c r="C28" s="478" t="s">
        <v>711</v>
      </c>
      <c r="D28" s="164">
        <v>0.66953026780924618</v>
      </c>
      <c r="E28" s="164">
        <v>0.45102274000809661</v>
      </c>
      <c r="F28" s="164">
        <v>0.16783160791618273</v>
      </c>
      <c r="G28" s="164">
        <v>0.23549342977103768</v>
      </c>
      <c r="I28" s="381"/>
    </row>
    <row r="29" spans="1:20" ht="30" thickBot="1" x14ac:dyDescent="0.3">
      <c r="B29" s="244"/>
      <c r="C29" s="244" t="s">
        <v>280</v>
      </c>
      <c r="D29" s="265">
        <f>D19</f>
        <v>0.64213913639812459</v>
      </c>
      <c r="E29" s="265">
        <f t="shared" ref="E29:G29" si="1">E19</f>
        <v>0.41659749928047818</v>
      </c>
      <c r="F29" s="265">
        <f t="shared" si="1"/>
        <v>0.20219948557198572</v>
      </c>
      <c r="G29" s="265">
        <f t="shared" si="1"/>
        <v>0.21386627445963358</v>
      </c>
      <c r="H29" s="381"/>
      <c r="I29" s="381"/>
      <c r="K29" s="706" t="s">
        <v>714</v>
      </c>
      <c r="L29" s="706"/>
      <c r="M29" s="706"/>
      <c r="N29" s="706"/>
      <c r="O29" s="706"/>
      <c r="P29" s="706"/>
      <c r="Q29" s="706"/>
      <c r="R29" s="706"/>
      <c r="S29" s="706"/>
      <c r="T29" s="706"/>
    </row>
    <row r="30" spans="1:20" x14ac:dyDescent="0.2">
      <c r="B30" s="711" t="s">
        <v>283</v>
      </c>
      <c r="C30" s="256">
        <v>2010</v>
      </c>
      <c r="D30" s="166">
        <v>0.44544911098252754</v>
      </c>
      <c r="E30" s="166">
        <v>0.26215656372130175</v>
      </c>
      <c r="F30" s="166">
        <v>0.1805141137174768</v>
      </c>
      <c r="G30" s="166">
        <v>8.3590792241759165E-2</v>
      </c>
    </row>
    <row r="31" spans="1:20" ht="14.25" customHeight="1" x14ac:dyDescent="0.2">
      <c r="B31" s="712"/>
      <c r="C31" s="476">
        <v>2011</v>
      </c>
      <c r="D31" s="167">
        <v>0.43517504364846121</v>
      </c>
      <c r="E31" s="167">
        <v>0.25083475693704971</v>
      </c>
      <c r="F31" s="167">
        <v>0.16968136920460111</v>
      </c>
      <c r="G31" s="167">
        <v>8.3690452403444845E-2</v>
      </c>
    </row>
    <row r="32" spans="1:20" ht="14.25" customHeight="1" x14ac:dyDescent="0.2">
      <c r="B32" s="712"/>
      <c r="C32" s="480">
        <v>2012</v>
      </c>
      <c r="D32" s="166">
        <v>0.45308427619127228</v>
      </c>
      <c r="E32" s="166">
        <v>0.28791946355781972</v>
      </c>
      <c r="F32" s="166">
        <v>0.16102119564830969</v>
      </c>
      <c r="G32" s="166">
        <v>8.6085741571368488E-2</v>
      </c>
    </row>
    <row r="33" spans="2:11" ht="14.25" customHeight="1" x14ac:dyDescent="0.2">
      <c r="B33" s="712"/>
      <c r="C33" s="476">
        <v>2013</v>
      </c>
      <c r="D33" s="167">
        <v>0.42414757192519331</v>
      </c>
      <c r="E33" s="167">
        <v>0.25390514145276766</v>
      </c>
      <c r="F33" s="167">
        <v>0.19240908156278014</v>
      </c>
      <c r="G33" s="167">
        <v>7.5484619900605218E-2</v>
      </c>
    </row>
    <row r="34" spans="2:11" ht="14.25" customHeight="1" x14ac:dyDescent="0.2">
      <c r="B34" s="712"/>
      <c r="C34" s="480">
        <v>2014</v>
      </c>
      <c r="D34" s="166">
        <v>0.42607057480249161</v>
      </c>
      <c r="E34" s="166">
        <v>0.26499819793732965</v>
      </c>
      <c r="F34" s="166">
        <v>0.19235272420234059</v>
      </c>
      <c r="G34" s="166">
        <v>9.3939946894903467E-2</v>
      </c>
    </row>
    <row r="35" spans="2:11" ht="15" customHeight="1" x14ac:dyDescent="0.2">
      <c r="B35" s="712"/>
      <c r="C35" s="476">
        <v>2015</v>
      </c>
      <c r="D35" s="167">
        <v>0.47880003693356316</v>
      </c>
      <c r="E35" s="167">
        <v>0.27177315178313177</v>
      </c>
      <c r="F35" s="167">
        <v>0.16680122561273902</v>
      </c>
      <c r="G35" s="167">
        <v>0.10002530507329591</v>
      </c>
    </row>
    <row r="36" spans="2:11" ht="14.25" customHeight="1" x14ac:dyDescent="0.2">
      <c r="B36" s="712"/>
      <c r="C36" s="480">
        <v>2016</v>
      </c>
      <c r="D36" s="166">
        <v>0.42987144515874759</v>
      </c>
      <c r="E36" s="166">
        <v>0.26136774405026697</v>
      </c>
      <c r="F36" s="166">
        <v>0.16627088695414169</v>
      </c>
      <c r="G36" s="166">
        <v>9.2342793137577983E-2</v>
      </c>
    </row>
    <row r="37" spans="2:11" ht="14.25" customHeight="1" x14ac:dyDescent="0.2">
      <c r="B37" s="712"/>
      <c r="C37" s="476">
        <v>2017</v>
      </c>
      <c r="D37" s="167">
        <v>0.38754950347939116</v>
      </c>
      <c r="E37" s="167">
        <v>0.30087805225040987</v>
      </c>
      <c r="F37" s="167">
        <v>0.12430440383743158</v>
      </c>
      <c r="G37" s="167">
        <v>9.4476636501695799E-2</v>
      </c>
    </row>
    <row r="38" spans="2:11" ht="14.25" customHeight="1" x14ac:dyDescent="0.2">
      <c r="B38" s="568"/>
      <c r="C38" s="480">
        <v>2018</v>
      </c>
      <c r="D38" s="166">
        <v>0.36932945351564267</v>
      </c>
      <c r="E38" s="166">
        <v>0.29652839823642502</v>
      </c>
      <c r="F38" s="166">
        <v>0.16969193960499968</v>
      </c>
      <c r="G38" s="166">
        <v>0.1066346274084605</v>
      </c>
    </row>
    <row r="39" spans="2:11" ht="14.25" customHeight="1" x14ac:dyDescent="0.2">
      <c r="B39" s="617"/>
      <c r="C39" s="478" t="s">
        <v>711</v>
      </c>
      <c r="D39" s="164">
        <v>0.3541648624224355</v>
      </c>
      <c r="E39" s="164">
        <v>0.27408983385330538</v>
      </c>
      <c r="F39" s="164">
        <v>0.17021885879648291</v>
      </c>
      <c r="G39" s="164">
        <v>0.11146930778439426</v>
      </c>
    </row>
    <row r="40" spans="2:11" ht="29.25" thickBot="1" x14ac:dyDescent="0.25">
      <c r="B40" s="244"/>
      <c r="C40" s="244" t="s">
        <v>280</v>
      </c>
      <c r="D40" s="265">
        <f>D30</f>
        <v>0.44544911098252754</v>
      </c>
      <c r="E40" s="265">
        <f t="shared" ref="E40:G40" si="2">E30</f>
        <v>0.26215656372130175</v>
      </c>
      <c r="F40" s="265">
        <f t="shared" si="2"/>
        <v>0.1805141137174768</v>
      </c>
      <c r="G40" s="265">
        <f t="shared" si="2"/>
        <v>8.3590792241759165E-2</v>
      </c>
    </row>
    <row r="41" spans="2:11" x14ac:dyDescent="0.2">
      <c r="B41" s="571"/>
      <c r="C41" s="571"/>
      <c r="D41" s="572"/>
      <c r="E41" s="572"/>
      <c r="F41" s="572"/>
      <c r="G41" s="572"/>
    </row>
    <row r="42" spans="2:11" x14ac:dyDescent="0.2">
      <c r="B42" s="222" t="s">
        <v>303</v>
      </c>
      <c r="C42" s="224"/>
      <c r="D42" s="224"/>
      <c r="E42" s="224"/>
      <c r="F42" s="224"/>
      <c r="G42" s="224"/>
      <c r="H42" s="224"/>
      <c r="I42" s="9"/>
      <c r="J42" s="9"/>
      <c r="K42" s="9"/>
    </row>
    <row r="43" spans="2:11" x14ac:dyDescent="0.2">
      <c r="B43" s="222" t="s">
        <v>446</v>
      </c>
      <c r="C43" s="224"/>
      <c r="D43" s="224"/>
      <c r="E43" s="224"/>
      <c r="F43" s="224"/>
      <c r="G43" s="224"/>
      <c r="H43" s="224"/>
      <c r="I43" s="9"/>
      <c r="J43" s="9"/>
      <c r="K43" s="9"/>
    </row>
    <row r="44" spans="2:11" ht="27" customHeight="1" x14ac:dyDescent="0.2">
      <c r="B44" s="717" t="s">
        <v>712</v>
      </c>
      <c r="C44" s="717"/>
      <c r="D44" s="717"/>
      <c r="E44" s="717"/>
      <c r="F44" s="717"/>
      <c r="G44" s="717"/>
      <c r="H44" s="343"/>
      <c r="I44" s="9"/>
      <c r="J44" s="9"/>
    </row>
    <row r="45" spans="2:11" ht="15" x14ac:dyDescent="0.2">
      <c r="B45" s="29" t="s">
        <v>21</v>
      </c>
      <c r="C45" s="9"/>
      <c r="D45" s="57"/>
      <c r="E45" s="57"/>
      <c r="F45" s="57"/>
      <c r="G45" s="57"/>
      <c r="H45" s="9"/>
      <c r="I45" s="54"/>
      <c r="J45" s="9"/>
    </row>
    <row r="46" spans="2:11" x14ac:dyDescent="0.2">
      <c r="G46" s="48"/>
      <c r="H46" s="177"/>
      <c r="I46" s="10"/>
      <c r="J46" s="10"/>
    </row>
    <row r="47" spans="2:11" x14ac:dyDescent="0.2">
      <c r="B47" s="1" t="s">
        <v>288</v>
      </c>
      <c r="C47" s="10"/>
      <c r="D47" s="10"/>
      <c r="E47" s="10"/>
      <c r="F47" s="10"/>
      <c r="G47" s="10"/>
      <c r="H47" s="10"/>
    </row>
    <row r="48" spans="2:11" ht="15" x14ac:dyDescent="0.25">
      <c r="B48" s="49" t="s">
        <v>335</v>
      </c>
    </row>
    <row r="49" spans="2:20" x14ac:dyDescent="0.2">
      <c r="B49" s="13" t="s">
        <v>716</v>
      </c>
    </row>
    <row r="50" spans="2:20" ht="15" thickBot="1" x14ac:dyDescent="0.25">
      <c r="J50" s="267"/>
      <c r="K50" s="267"/>
      <c r="L50" s="267"/>
      <c r="M50" s="267"/>
      <c r="N50" s="267"/>
    </row>
    <row r="51" spans="2:20" ht="49.5" customHeight="1" thickBot="1" x14ac:dyDescent="0.25">
      <c r="B51" s="263"/>
      <c r="C51" s="263" t="s">
        <v>0</v>
      </c>
      <c r="D51" s="263" t="s">
        <v>472</v>
      </c>
      <c r="E51" s="263" t="s">
        <v>26</v>
      </c>
      <c r="F51" s="263" t="s">
        <v>240</v>
      </c>
      <c r="G51" s="267"/>
      <c r="H51" s="267"/>
      <c r="L51" s="106"/>
      <c r="M51" s="106"/>
      <c r="N51" s="106"/>
      <c r="O51" s="106"/>
      <c r="P51" s="106"/>
      <c r="Q51" s="106"/>
      <c r="R51" s="106"/>
      <c r="S51" s="106"/>
      <c r="T51" s="106"/>
    </row>
    <row r="52" spans="2:20" ht="14.25" customHeight="1" x14ac:dyDescent="0.2">
      <c r="B52" s="711" t="s">
        <v>281</v>
      </c>
      <c r="C52" s="256">
        <v>2010</v>
      </c>
      <c r="D52" s="375">
        <f t="shared" ref="D52:D84" si="3">D8</f>
        <v>0.45800136793916091</v>
      </c>
      <c r="E52" s="166"/>
      <c r="F52" s="166"/>
      <c r="G52" s="164"/>
      <c r="H52" s="164"/>
      <c r="J52" s="106"/>
      <c r="K52" s="106"/>
      <c r="L52" s="106"/>
      <c r="M52" s="106"/>
      <c r="N52" s="106"/>
      <c r="O52" s="106"/>
      <c r="P52" s="106"/>
      <c r="Q52" s="106"/>
    </row>
    <row r="53" spans="2:20" ht="14.25" customHeight="1" x14ac:dyDescent="0.2">
      <c r="B53" s="712"/>
      <c r="C53" s="476">
        <v>2011</v>
      </c>
      <c r="D53" s="374">
        <f t="shared" si="3"/>
        <v>0.44868990451634916</v>
      </c>
      <c r="E53" s="167">
        <f t="shared" ref="E53:E61" si="4">(D53-$D$62)/$D$62</f>
        <v>-2.0330645440449095E-2</v>
      </c>
      <c r="F53" s="167">
        <f t="shared" ref="F53:F58" si="5">(D53-D52)/D52</f>
        <v>-2.0330645440449095E-2</v>
      </c>
      <c r="G53" s="164"/>
      <c r="H53" s="164"/>
      <c r="J53" s="106"/>
      <c r="K53" s="106"/>
      <c r="L53" s="106"/>
      <c r="M53" s="106"/>
      <c r="N53" s="106"/>
      <c r="O53" s="106"/>
      <c r="P53" s="106"/>
      <c r="Q53" s="106"/>
    </row>
    <row r="54" spans="2:20" ht="14.25" customHeight="1" x14ac:dyDescent="0.2">
      <c r="B54" s="712"/>
      <c r="C54" s="480">
        <v>2012</v>
      </c>
      <c r="D54" s="375">
        <f t="shared" si="3"/>
        <v>0.46667879318858191</v>
      </c>
      <c r="E54" s="166">
        <f t="shared" si="4"/>
        <v>1.8946286751208297E-2</v>
      </c>
      <c r="F54" s="166">
        <f t="shared" si="5"/>
        <v>4.0092029018623215E-2</v>
      </c>
      <c r="G54" s="164"/>
      <c r="H54" s="164"/>
      <c r="J54" s="106"/>
      <c r="K54" s="693" t="s">
        <v>715</v>
      </c>
      <c r="L54" s="693"/>
      <c r="M54" s="693"/>
      <c r="N54" s="693"/>
      <c r="O54" s="693"/>
      <c r="P54" s="693"/>
      <c r="Q54" s="693"/>
      <c r="R54" s="693"/>
      <c r="S54" s="693"/>
      <c r="T54" s="693"/>
    </row>
    <row r="55" spans="2:20" ht="14.25" customHeight="1" x14ac:dyDescent="0.2">
      <c r="B55" s="712"/>
      <c r="C55" s="476">
        <v>2013</v>
      </c>
      <c r="D55" s="374">
        <f t="shared" si="3"/>
        <v>0.43783709295193618</v>
      </c>
      <c r="E55" s="167">
        <f t="shared" si="4"/>
        <v>-4.4026669784757652E-2</v>
      </c>
      <c r="F55" s="167">
        <f t="shared" si="5"/>
        <v>-6.1802037413324205E-2</v>
      </c>
      <c r="G55" s="164"/>
      <c r="H55" s="164"/>
      <c r="J55" s="106"/>
      <c r="K55" s="106"/>
      <c r="L55" s="106"/>
      <c r="M55" s="106"/>
      <c r="N55" s="106"/>
      <c r="O55" s="106"/>
      <c r="P55" s="106"/>
      <c r="Q55" s="106"/>
    </row>
    <row r="56" spans="2:20" ht="14.25" customHeight="1" x14ac:dyDescent="0.2">
      <c r="B56" s="712"/>
      <c r="C56" s="480">
        <v>2014</v>
      </c>
      <c r="D56" s="375">
        <f t="shared" si="3"/>
        <v>0.4400402620017263</v>
      </c>
      <c r="E56" s="166">
        <f t="shared" si="4"/>
        <v>-3.9216271379828041E-2</v>
      </c>
      <c r="F56" s="166">
        <f t="shared" si="5"/>
        <v>5.0319378719974632E-3</v>
      </c>
      <c r="G56" s="164"/>
      <c r="H56" s="164"/>
      <c r="J56" s="59"/>
      <c r="K56" s="59"/>
      <c r="L56" s="149"/>
      <c r="M56" s="114"/>
      <c r="N56" s="114"/>
    </row>
    <row r="57" spans="2:20" ht="15" customHeight="1" x14ac:dyDescent="0.2">
      <c r="B57" s="712"/>
      <c r="C57" s="476">
        <v>2015</v>
      </c>
      <c r="D57" s="374">
        <f t="shared" si="3"/>
        <v>0.4926376758471942</v>
      </c>
      <c r="E57" s="167">
        <f t="shared" si="4"/>
        <v>7.5624900562817191E-2</v>
      </c>
      <c r="F57" s="167">
        <f t="shared" si="5"/>
        <v>0.11952863950722209</v>
      </c>
      <c r="G57" s="164"/>
      <c r="H57" s="164"/>
      <c r="J57" s="59"/>
      <c r="K57" s="59"/>
      <c r="L57" s="149"/>
      <c r="M57" s="114"/>
      <c r="N57" s="114"/>
    </row>
    <row r="58" spans="2:20" ht="14.25" customHeight="1" x14ac:dyDescent="0.2">
      <c r="B58" s="712"/>
      <c r="C58" s="480">
        <v>2016</v>
      </c>
      <c r="D58" s="375">
        <f t="shared" si="3"/>
        <v>0.44415921066651642</v>
      </c>
      <c r="E58" s="166">
        <f t="shared" si="4"/>
        <v>-3.0222960544701302E-2</v>
      </c>
      <c r="F58" s="166">
        <f t="shared" si="5"/>
        <v>-9.840592296825218E-2</v>
      </c>
      <c r="G58" s="164"/>
      <c r="H58" s="164"/>
      <c r="J58" s="59"/>
      <c r="K58" s="59"/>
      <c r="L58" s="149"/>
      <c r="M58" s="114"/>
      <c r="N58" s="114"/>
    </row>
    <row r="59" spans="2:20" ht="14.25" customHeight="1" x14ac:dyDescent="0.2">
      <c r="B59" s="712"/>
      <c r="C59" s="476">
        <v>2017</v>
      </c>
      <c r="D59" s="374">
        <f t="shared" si="3"/>
        <v>0.40734363642067201</v>
      </c>
      <c r="E59" s="167">
        <f t="shared" si="4"/>
        <v>-0.11060607034085994</v>
      </c>
      <c r="F59" s="167">
        <f>(D59-D58)/D58</f>
        <v>-8.2888237734838471E-2</v>
      </c>
      <c r="G59" s="164"/>
      <c r="H59" s="164"/>
      <c r="J59" s="59"/>
      <c r="K59" s="59"/>
      <c r="L59" s="149"/>
      <c r="M59" s="114"/>
      <c r="N59" s="114"/>
    </row>
    <row r="60" spans="2:20" ht="14.25" customHeight="1" x14ac:dyDescent="0.2">
      <c r="B60" s="570"/>
      <c r="C60" s="480">
        <v>2018</v>
      </c>
      <c r="D60" s="375">
        <f t="shared" si="3"/>
        <v>0.38816493485330184</v>
      </c>
      <c r="E60" s="166">
        <f t="shared" si="4"/>
        <v>-0.15248083952259259</v>
      </c>
      <c r="F60" s="166">
        <f>(D60-D59)/D59</f>
        <v>-4.7082364501611948E-2</v>
      </c>
      <c r="G60" s="164"/>
      <c r="H60" s="164"/>
      <c r="J60" s="59"/>
      <c r="K60" s="59"/>
      <c r="L60" s="149"/>
      <c r="M60" s="114"/>
      <c r="N60" s="114"/>
    </row>
    <row r="61" spans="2:20" ht="14.25" customHeight="1" x14ac:dyDescent="0.2">
      <c r="B61" s="617"/>
      <c r="C61" s="478" t="s">
        <v>711</v>
      </c>
      <c r="D61" s="164">
        <f t="shared" si="3"/>
        <v>0.37355235653450408</v>
      </c>
      <c r="E61" s="164">
        <f t="shared" si="4"/>
        <v>-0.18438593706531178</v>
      </c>
      <c r="F61" s="164">
        <f>(D61-D60)/D60</f>
        <v>-3.76452817004716E-2</v>
      </c>
      <c r="G61" s="164"/>
      <c r="H61" s="164"/>
      <c r="J61" s="59"/>
      <c r="K61" s="59"/>
      <c r="L61" s="149"/>
      <c r="M61" s="114"/>
      <c r="N61" s="114"/>
    </row>
    <row r="62" spans="2:20" ht="29.25" thickBot="1" x14ac:dyDescent="0.25">
      <c r="B62" s="244"/>
      <c r="C62" s="244" t="s">
        <v>280</v>
      </c>
      <c r="D62" s="265">
        <f t="shared" si="3"/>
        <v>0.45800136793916091</v>
      </c>
      <c r="E62" s="47"/>
      <c r="F62" s="47"/>
      <c r="G62" s="114"/>
      <c r="H62" s="114"/>
      <c r="J62" s="718"/>
      <c r="K62" s="272"/>
      <c r="L62" s="164"/>
      <c r="M62" s="164"/>
      <c r="N62" s="164"/>
    </row>
    <row r="63" spans="2:20" ht="14.25" customHeight="1" x14ac:dyDescent="0.2">
      <c r="B63" s="711" t="s">
        <v>282</v>
      </c>
      <c r="C63" s="256">
        <v>2010</v>
      </c>
      <c r="D63" s="375">
        <f t="shared" si="3"/>
        <v>0.64213913639812459</v>
      </c>
      <c r="E63" s="166"/>
      <c r="F63" s="166"/>
      <c r="G63" s="269"/>
      <c r="H63" s="269"/>
      <c r="J63" s="719"/>
      <c r="K63" s="272"/>
      <c r="L63" s="164"/>
      <c r="M63" s="164"/>
      <c r="N63" s="164"/>
    </row>
    <row r="64" spans="2:20" ht="14.25" customHeight="1" x14ac:dyDescent="0.2">
      <c r="B64" s="712"/>
      <c r="C64" s="476">
        <v>2011</v>
      </c>
      <c r="D64" s="374">
        <f t="shared" si="3"/>
        <v>0.64153515876993572</v>
      </c>
      <c r="E64" s="167">
        <f t="shared" ref="E64:E72" si="6">(D64-$D$73)/$D$73</f>
        <v>-9.4057127802034954E-4</v>
      </c>
      <c r="F64" s="167">
        <f t="shared" ref="F64:F68" si="7">(D64-D63)/D63</f>
        <v>-9.4057127802034954E-4</v>
      </c>
      <c r="G64" s="164"/>
      <c r="H64" s="164"/>
      <c r="J64" s="719"/>
      <c r="K64" s="272"/>
      <c r="L64" s="164"/>
      <c r="M64" s="164"/>
      <c r="N64" s="164"/>
    </row>
    <row r="65" spans="2:14" ht="14.25" customHeight="1" x14ac:dyDescent="0.2">
      <c r="B65" s="712"/>
      <c r="C65" s="480">
        <v>2012</v>
      </c>
      <c r="D65" s="375">
        <f t="shared" si="3"/>
        <v>0.67977251680896766</v>
      </c>
      <c r="E65" s="166">
        <f t="shared" si="6"/>
        <v>5.8606271254444266E-2</v>
      </c>
      <c r="F65" s="166">
        <f t="shared" si="7"/>
        <v>5.9602903311405948E-2</v>
      </c>
      <c r="G65" s="164"/>
      <c r="H65" s="164"/>
      <c r="J65" s="719"/>
      <c r="K65" s="273"/>
      <c r="L65" s="273"/>
      <c r="M65" s="164"/>
      <c r="N65" s="164"/>
    </row>
    <row r="66" spans="2:14" ht="14.25" customHeight="1" x14ac:dyDescent="0.2">
      <c r="B66" s="712"/>
      <c r="C66" s="476">
        <v>2013</v>
      </c>
      <c r="D66" s="374">
        <f t="shared" si="3"/>
        <v>0.64812730257434426</v>
      </c>
      <c r="E66" s="167">
        <f t="shared" si="6"/>
        <v>9.3253406260337627E-3</v>
      </c>
      <c r="F66" s="167">
        <f t="shared" si="7"/>
        <v>-4.6552653206949922E-2</v>
      </c>
      <c r="G66" s="164"/>
      <c r="H66" s="164"/>
      <c r="J66" s="719"/>
      <c r="K66" s="273"/>
      <c r="L66" s="164"/>
      <c r="M66" s="164"/>
      <c r="N66" s="164"/>
    </row>
    <row r="67" spans="2:14" ht="14.25" customHeight="1" x14ac:dyDescent="0.2">
      <c r="B67" s="712"/>
      <c r="C67" s="480">
        <v>2014</v>
      </c>
      <c r="D67" s="375">
        <f t="shared" si="3"/>
        <v>0.65622999059341891</v>
      </c>
      <c r="E67" s="166">
        <f t="shared" si="6"/>
        <v>2.1943615326629196E-2</v>
      </c>
      <c r="F67" s="166">
        <f t="shared" si="7"/>
        <v>1.2501692162775732E-2</v>
      </c>
      <c r="G67" s="164"/>
      <c r="H67" s="164"/>
      <c r="J67" s="59"/>
      <c r="K67" s="59"/>
      <c r="L67" s="149"/>
      <c r="M67" s="114"/>
      <c r="N67" s="114"/>
    </row>
    <row r="68" spans="2:14" ht="15" customHeight="1" x14ac:dyDescent="0.2">
      <c r="B68" s="712"/>
      <c r="C68" s="476">
        <v>2015</v>
      </c>
      <c r="D68" s="374">
        <f t="shared" si="3"/>
        <v>0.70178732407507471</v>
      </c>
      <c r="E68" s="167">
        <f t="shared" si="6"/>
        <v>9.2889818258902079E-2</v>
      </c>
      <c r="F68" s="167">
        <f t="shared" si="7"/>
        <v>6.9422815376753794E-2</v>
      </c>
      <c r="G68" s="164"/>
      <c r="H68" s="164"/>
      <c r="J68" s="59"/>
      <c r="K68" s="59"/>
      <c r="L68" s="149"/>
      <c r="M68" s="114"/>
      <c r="N68" s="114"/>
    </row>
    <row r="69" spans="2:14" ht="14.25" customHeight="1" x14ac:dyDescent="0.2">
      <c r="B69" s="712"/>
      <c r="C69" s="480">
        <v>2016</v>
      </c>
      <c r="D69" s="375">
        <f t="shared" si="3"/>
        <v>0.66557623045876313</v>
      </c>
      <c r="E69" s="166">
        <f t="shared" si="6"/>
        <v>3.6498466971039131E-2</v>
      </c>
      <c r="F69" s="166">
        <f>(D69-D68)/D68</f>
        <v>-5.1598386539734441E-2</v>
      </c>
      <c r="G69" s="164"/>
      <c r="H69" s="164"/>
      <c r="J69" s="59"/>
      <c r="K69" s="59"/>
      <c r="L69" s="149"/>
      <c r="M69" s="114"/>
      <c r="N69" s="114"/>
    </row>
    <row r="70" spans="2:14" ht="14.25" customHeight="1" x14ac:dyDescent="0.2">
      <c r="B70" s="712"/>
      <c r="C70" s="476">
        <v>2017</v>
      </c>
      <c r="D70" s="374">
        <f t="shared" si="3"/>
        <v>0.69485265317135858</v>
      </c>
      <c r="E70" s="167">
        <f t="shared" si="6"/>
        <v>8.209049065115967E-2</v>
      </c>
      <c r="F70" s="167">
        <f>(D70-D69)/D69</f>
        <v>4.3986580909621771E-2</v>
      </c>
      <c r="G70" s="164"/>
      <c r="H70" s="164"/>
      <c r="J70" s="59"/>
      <c r="K70" s="59"/>
      <c r="L70" s="149"/>
      <c r="M70" s="114"/>
      <c r="N70" s="114"/>
    </row>
    <row r="71" spans="2:14" ht="14.25" customHeight="1" x14ac:dyDescent="0.2">
      <c r="B71" s="570"/>
      <c r="C71" s="480">
        <v>2018</v>
      </c>
      <c r="D71" s="375">
        <f t="shared" si="3"/>
        <v>0.66790794890841043</v>
      </c>
      <c r="E71" s="166">
        <f t="shared" si="6"/>
        <v>4.0129640212910565E-2</v>
      </c>
      <c r="F71" s="166">
        <f t="shared" ref="F71" si="8">(D71-D70)/D70</f>
        <v>-3.8777579879663029E-2</v>
      </c>
      <c r="G71" s="164"/>
      <c r="H71" s="164"/>
      <c r="J71" s="59"/>
      <c r="K71" s="59"/>
      <c r="L71" s="149"/>
      <c r="M71" s="114"/>
      <c r="N71" s="114"/>
    </row>
    <row r="72" spans="2:14" ht="14.25" customHeight="1" x14ac:dyDescent="0.2">
      <c r="B72" s="617"/>
      <c r="C72" s="478" t="s">
        <v>711</v>
      </c>
      <c r="D72" s="164">
        <f t="shared" si="3"/>
        <v>0.66953026780924618</v>
      </c>
      <c r="E72" s="164">
        <f t="shared" si="6"/>
        <v>4.2656069157789446E-2</v>
      </c>
      <c r="F72" s="164">
        <f t="shared" ref="F72" si="9">(D72-D71)/D71</f>
        <v>2.4289558216625115E-3</v>
      </c>
      <c r="G72" s="164"/>
      <c r="H72" s="164"/>
      <c r="J72" s="59"/>
      <c r="K72" s="59"/>
      <c r="L72" s="149"/>
      <c r="M72" s="114"/>
      <c r="N72" s="114"/>
    </row>
    <row r="73" spans="2:14" ht="29.25" thickBot="1" x14ac:dyDescent="0.25">
      <c r="B73" s="244"/>
      <c r="C73" s="244" t="s">
        <v>280</v>
      </c>
      <c r="D73" s="265">
        <f t="shared" si="3"/>
        <v>0.64213913639812459</v>
      </c>
      <c r="E73" s="47"/>
      <c r="F73" s="47"/>
      <c r="G73" s="114"/>
      <c r="H73" s="114"/>
      <c r="J73" s="718"/>
      <c r="K73" s="272"/>
      <c r="L73" s="164"/>
      <c r="M73" s="164"/>
      <c r="N73" s="164"/>
    </row>
    <row r="74" spans="2:14" x14ac:dyDescent="0.2">
      <c r="B74" s="711" t="s">
        <v>283</v>
      </c>
      <c r="C74" s="256">
        <v>2010</v>
      </c>
      <c r="D74" s="375">
        <f t="shared" si="3"/>
        <v>0.44544911098252754</v>
      </c>
      <c r="E74" s="166"/>
      <c r="F74" s="166"/>
      <c r="G74" s="269"/>
      <c r="H74" s="269"/>
      <c r="J74" s="719"/>
      <c r="K74" s="272"/>
      <c r="L74" s="164"/>
      <c r="M74" s="164"/>
      <c r="N74" s="164"/>
    </row>
    <row r="75" spans="2:14" ht="14.25" customHeight="1" x14ac:dyDescent="0.2">
      <c r="B75" s="712"/>
      <c r="C75" s="476">
        <v>2011</v>
      </c>
      <c r="D75" s="374">
        <f t="shared" si="3"/>
        <v>0.43517504364846121</v>
      </c>
      <c r="E75" s="167">
        <f t="shared" ref="E75:E83" si="10">(D75-$D$84)/$D$84</f>
        <v>-2.3064514174031703E-2</v>
      </c>
      <c r="F75" s="167">
        <f t="shared" ref="F75:F80" si="11">(D75-D74)/D74</f>
        <v>-2.3064514174031703E-2</v>
      </c>
      <c r="G75" s="164"/>
      <c r="H75" s="164"/>
      <c r="J75" s="719"/>
      <c r="K75" s="272"/>
      <c r="L75" s="164"/>
      <c r="M75" s="164"/>
      <c r="N75" s="164"/>
    </row>
    <row r="76" spans="2:14" ht="14.25" customHeight="1" x14ac:dyDescent="0.2">
      <c r="B76" s="712"/>
      <c r="C76" s="480">
        <v>2012</v>
      </c>
      <c r="D76" s="375">
        <f t="shared" si="3"/>
        <v>0.45308427619127228</v>
      </c>
      <c r="E76" s="166">
        <f t="shared" si="10"/>
        <v>1.7140375904901577E-2</v>
      </c>
      <c r="F76" s="166">
        <f t="shared" si="11"/>
        <v>4.1154089151487119E-2</v>
      </c>
      <c r="G76" s="164"/>
      <c r="H76" s="164"/>
      <c r="J76" s="719"/>
      <c r="K76" s="77"/>
      <c r="L76" s="164"/>
      <c r="M76" s="164"/>
      <c r="N76" s="164"/>
    </row>
    <row r="77" spans="2:14" ht="14.25" customHeight="1" x14ac:dyDescent="0.2">
      <c r="B77" s="712"/>
      <c r="C77" s="476">
        <v>2013</v>
      </c>
      <c r="D77" s="374">
        <f t="shared" si="3"/>
        <v>0.42414757192519331</v>
      </c>
      <c r="E77" s="167">
        <f t="shared" si="10"/>
        <v>-4.7820364957849852E-2</v>
      </c>
      <c r="F77" s="167">
        <f t="shared" si="11"/>
        <v>-6.3866052711710447E-2</v>
      </c>
      <c r="G77" s="164"/>
      <c r="H77" s="164"/>
      <c r="J77" s="719"/>
      <c r="K77" s="77"/>
      <c r="L77" s="164"/>
      <c r="M77" s="164"/>
      <c r="N77" s="164"/>
    </row>
    <row r="78" spans="2:14" ht="14.25" customHeight="1" x14ac:dyDescent="0.2">
      <c r="B78" s="712"/>
      <c r="C78" s="480">
        <v>2014</v>
      </c>
      <c r="D78" s="375">
        <f t="shared" si="3"/>
        <v>0.42607057480249161</v>
      </c>
      <c r="E78" s="166">
        <f t="shared" si="10"/>
        <v>-4.3503367056435864E-2</v>
      </c>
      <c r="F78" s="166">
        <f t="shared" si="11"/>
        <v>4.5338061669664715E-3</v>
      </c>
      <c r="G78" s="164"/>
      <c r="H78" s="164"/>
      <c r="J78" s="59"/>
      <c r="K78" s="59"/>
      <c r="L78" s="149"/>
      <c r="M78" s="114"/>
      <c r="N78" s="114"/>
    </row>
    <row r="79" spans="2:14" ht="15" customHeight="1" x14ac:dyDescent="0.2">
      <c r="B79" s="712"/>
      <c r="C79" s="476">
        <v>2015</v>
      </c>
      <c r="D79" s="374">
        <f t="shared" si="3"/>
        <v>0.47880003693356316</v>
      </c>
      <c r="E79" s="167">
        <f t="shared" si="10"/>
        <v>7.4870339010158632E-2</v>
      </c>
      <c r="F79" s="167">
        <f t="shared" si="11"/>
        <v>0.12375757738143431</v>
      </c>
      <c r="G79" s="164"/>
      <c r="H79" s="164"/>
      <c r="J79" s="59"/>
      <c r="K79" s="59"/>
      <c r="L79" s="149"/>
      <c r="M79" s="114"/>
      <c r="N79" s="114"/>
    </row>
    <row r="80" spans="2:14" ht="14.25" customHeight="1" x14ac:dyDescent="0.2">
      <c r="B80" s="712"/>
      <c r="C80" s="480">
        <v>2016</v>
      </c>
      <c r="D80" s="375">
        <f t="shared" si="3"/>
        <v>0.42987144515874759</v>
      </c>
      <c r="E80" s="166">
        <f t="shared" si="10"/>
        <v>-3.4970696853385289E-2</v>
      </c>
      <c r="F80" s="166">
        <f t="shared" si="11"/>
        <v>-0.10219003341807334</v>
      </c>
      <c r="G80" s="164"/>
      <c r="H80" s="164"/>
      <c r="J80" s="59"/>
      <c r="K80" s="59"/>
      <c r="L80" s="149"/>
      <c r="M80" s="114"/>
      <c r="N80" s="114"/>
    </row>
    <row r="81" spans="2:14" ht="14.25" customHeight="1" x14ac:dyDescent="0.2">
      <c r="B81" s="712"/>
      <c r="C81" s="476">
        <v>2017</v>
      </c>
      <c r="D81" s="374">
        <f t="shared" si="3"/>
        <v>0.38754950347939116</v>
      </c>
      <c r="E81" s="167">
        <f t="shared" si="10"/>
        <v>-0.12998029645951512</v>
      </c>
      <c r="F81" s="167">
        <f t="shared" ref="F81" si="12">(D81-D80)/D80</f>
        <v>-9.8452554027465888E-2</v>
      </c>
      <c r="G81" s="164"/>
      <c r="H81" s="164"/>
      <c r="J81" s="59"/>
      <c r="K81" s="59"/>
      <c r="L81" s="149"/>
      <c r="M81" s="114"/>
      <c r="N81" s="114"/>
    </row>
    <row r="82" spans="2:14" ht="14.25" customHeight="1" x14ac:dyDescent="0.2">
      <c r="B82" s="570"/>
      <c r="C82" s="480">
        <v>2018</v>
      </c>
      <c r="D82" s="375">
        <f t="shared" si="3"/>
        <v>0.36932945351564267</v>
      </c>
      <c r="E82" s="166">
        <f t="shared" si="10"/>
        <v>-0.17088294844496976</v>
      </c>
      <c r="F82" s="166">
        <f t="shared" ref="F82" si="13">(D82-D81)/D81</f>
        <v>-4.7013477762634724E-2</v>
      </c>
      <c r="G82" s="164"/>
      <c r="H82" s="164"/>
      <c r="J82" s="59"/>
      <c r="K82" s="59"/>
      <c r="L82" s="149"/>
      <c r="M82" s="114"/>
      <c r="N82" s="114"/>
    </row>
    <row r="83" spans="2:14" ht="14.25" customHeight="1" x14ac:dyDescent="0.2">
      <c r="B83" s="617"/>
      <c r="C83" s="478" t="s">
        <v>711</v>
      </c>
      <c r="D83" s="164">
        <f t="shared" si="3"/>
        <v>0.3541648624224355</v>
      </c>
      <c r="E83" s="164">
        <f t="shared" si="10"/>
        <v>-0.20492632336552719</v>
      </c>
      <c r="F83" s="164">
        <f t="shared" ref="F83" si="14">(D83-D82)/D82</f>
        <v>-4.1059793495632713E-2</v>
      </c>
      <c r="G83" s="164"/>
      <c r="H83" s="164"/>
      <c r="J83" s="59"/>
      <c r="K83" s="59"/>
      <c r="L83" s="149"/>
      <c r="M83" s="114"/>
      <c r="N83" s="114"/>
    </row>
    <row r="84" spans="2:14" ht="29.25" thickBot="1" x14ac:dyDescent="0.25">
      <c r="B84" s="244"/>
      <c r="C84" s="244" t="s">
        <v>280</v>
      </c>
      <c r="D84" s="265">
        <f t="shared" si="3"/>
        <v>0.44544911098252754</v>
      </c>
      <c r="E84" s="47"/>
      <c r="F84" s="47"/>
      <c r="G84" s="114"/>
      <c r="H84" s="114"/>
      <c r="J84" s="9"/>
      <c r="K84" s="9"/>
      <c r="L84" s="9"/>
      <c r="M84" s="9"/>
      <c r="N84" s="9"/>
    </row>
    <row r="85" spans="2:14" x14ac:dyDescent="0.2">
      <c r="D85" s="89"/>
      <c r="G85" s="2"/>
      <c r="H85" s="2"/>
      <c r="I85" s="218"/>
      <c r="J85" s="274"/>
      <c r="K85" s="274"/>
      <c r="L85" s="274"/>
      <c r="M85" s="9"/>
      <c r="N85" s="9"/>
    </row>
    <row r="86" spans="2:14" x14ac:dyDescent="0.2">
      <c r="B86" s="222" t="s">
        <v>303</v>
      </c>
      <c r="C86" s="224"/>
      <c r="D86" s="224"/>
      <c r="E86" s="224"/>
      <c r="F86" s="224"/>
      <c r="G86" s="224"/>
      <c r="H86" s="224"/>
      <c r="I86" s="9"/>
      <c r="J86" s="9"/>
      <c r="K86" s="9"/>
      <c r="L86" s="9"/>
      <c r="M86" s="9"/>
      <c r="N86" s="9"/>
    </row>
    <row r="87" spans="2:14" x14ac:dyDescent="0.2">
      <c r="B87" s="222" t="s">
        <v>446</v>
      </c>
      <c r="C87" s="224"/>
      <c r="D87" s="224"/>
      <c r="E87" s="224"/>
      <c r="F87" s="224"/>
      <c r="G87" s="224"/>
      <c r="H87" s="224"/>
      <c r="I87" s="9"/>
      <c r="J87" s="9"/>
      <c r="K87" s="9"/>
    </row>
    <row r="88" spans="2:14" ht="25.5" customHeight="1" x14ac:dyDescent="0.2">
      <c r="B88" s="717" t="s">
        <v>712</v>
      </c>
      <c r="C88" s="717"/>
      <c r="D88" s="717"/>
      <c r="E88" s="717"/>
      <c r="F88" s="717"/>
      <c r="G88" s="717"/>
      <c r="H88" s="345"/>
      <c r="I88" s="9"/>
      <c r="J88" s="9"/>
    </row>
    <row r="89" spans="2:14" ht="15" x14ac:dyDescent="0.2">
      <c r="B89" s="29" t="s">
        <v>21</v>
      </c>
      <c r="C89" s="9"/>
      <c r="D89" s="57"/>
      <c r="E89" s="57"/>
      <c r="F89" s="57"/>
      <c r="G89" s="57"/>
      <c r="H89" s="57"/>
      <c r="J89" s="9"/>
      <c r="K89" s="9"/>
      <c r="L89" s="9"/>
      <c r="M89" s="9"/>
      <c r="N89" s="9"/>
    </row>
    <row r="90" spans="2:14" x14ac:dyDescent="0.2">
      <c r="G90" s="2"/>
      <c r="H90" s="2"/>
      <c r="I90" s="10"/>
      <c r="J90" s="9"/>
      <c r="K90" s="9"/>
      <c r="L90" s="9"/>
      <c r="M90" s="9"/>
      <c r="N90" s="9"/>
    </row>
    <row r="91" spans="2:14" x14ac:dyDescent="0.2">
      <c r="B91" s="1" t="s">
        <v>289</v>
      </c>
      <c r="C91" s="10"/>
      <c r="D91" s="10"/>
      <c r="E91" s="10"/>
      <c r="F91" s="10"/>
      <c r="G91" s="9"/>
      <c r="H91" s="9"/>
      <c r="J91" s="9"/>
      <c r="K91" s="9"/>
      <c r="L91" s="9"/>
      <c r="M91" s="9"/>
      <c r="N91" s="9"/>
    </row>
    <row r="92" spans="2:14" ht="15" x14ac:dyDescent="0.25">
      <c r="B92" s="49" t="s">
        <v>329</v>
      </c>
      <c r="G92" s="2"/>
      <c r="H92" s="2"/>
      <c r="J92" s="9"/>
      <c r="K92" s="9"/>
      <c r="L92" s="9"/>
      <c r="M92" s="9"/>
      <c r="N92" s="9"/>
    </row>
    <row r="93" spans="2:14" x14ac:dyDescent="0.2">
      <c r="B93" s="13" t="s">
        <v>716</v>
      </c>
      <c r="G93" s="2"/>
      <c r="H93" s="2"/>
      <c r="J93" s="9"/>
      <c r="K93" s="9"/>
      <c r="L93" s="9"/>
      <c r="M93" s="9"/>
      <c r="N93" s="9"/>
    </row>
    <row r="94" spans="2:14" ht="15" thickBot="1" x14ac:dyDescent="0.25">
      <c r="G94" s="2"/>
      <c r="H94" s="2"/>
      <c r="J94" s="267"/>
      <c r="K94" s="267"/>
      <c r="L94" s="267"/>
      <c r="M94" s="267"/>
      <c r="N94" s="267"/>
    </row>
    <row r="95" spans="2:14" ht="43.5" thickBot="1" x14ac:dyDescent="0.25">
      <c r="B95" s="263"/>
      <c r="C95" s="263" t="s">
        <v>0</v>
      </c>
      <c r="D95" s="263" t="s">
        <v>305</v>
      </c>
      <c r="E95" s="263" t="s">
        <v>26</v>
      </c>
      <c r="F95" s="263" t="s">
        <v>240</v>
      </c>
      <c r="G95" s="267"/>
      <c r="H95" s="267"/>
      <c r="J95" s="718"/>
      <c r="K95" s="272"/>
      <c r="L95" s="164"/>
      <c r="M95" s="164"/>
      <c r="N95" s="164"/>
    </row>
    <row r="96" spans="2:14" x14ac:dyDescent="0.2">
      <c r="B96" s="711" t="s">
        <v>281</v>
      </c>
      <c r="C96" s="256">
        <v>2010</v>
      </c>
      <c r="D96" s="166">
        <f t="shared" ref="D96:D128" si="15">E8</f>
        <v>0.27208843417273432</v>
      </c>
      <c r="E96" s="166"/>
      <c r="F96" s="166"/>
      <c r="G96" s="164"/>
      <c r="H96" s="164"/>
      <c r="J96" s="719"/>
      <c r="K96" s="272"/>
      <c r="L96" s="164"/>
      <c r="M96" s="164"/>
      <c r="N96" s="164"/>
    </row>
    <row r="97" spans="2:14" ht="14.25" customHeight="1" x14ac:dyDescent="0.2">
      <c r="B97" s="712"/>
      <c r="C97" s="476">
        <v>2011</v>
      </c>
      <c r="D97" s="167">
        <f t="shared" si="15"/>
        <v>0.26025263231174806</v>
      </c>
      <c r="E97" s="167">
        <f t="shared" ref="E97:E105" si="16">(D97-$D$106)/$D$106</f>
        <v>-4.3499834518773949E-2</v>
      </c>
      <c r="F97" s="167">
        <f t="shared" ref="F97:F102" si="17">(D97-D96)/D96</f>
        <v>-4.3499834518773949E-2</v>
      </c>
      <c r="G97" s="164"/>
      <c r="H97" s="164"/>
      <c r="J97" s="719"/>
      <c r="K97" s="272"/>
      <c r="L97" s="164"/>
      <c r="M97" s="164"/>
      <c r="N97" s="164"/>
    </row>
    <row r="98" spans="2:14" ht="14.25" customHeight="1" x14ac:dyDescent="0.2">
      <c r="B98" s="712"/>
      <c r="C98" s="480">
        <v>2012</v>
      </c>
      <c r="D98" s="166">
        <f t="shared" si="15"/>
        <v>0.30412721242306945</v>
      </c>
      <c r="E98" s="166">
        <f t="shared" si="16"/>
        <v>0.11775134194052303</v>
      </c>
      <c r="F98" s="166">
        <f t="shared" si="17"/>
        <v>0.16858457769128529</v>
      </c>
      <c r="G98" s="164"/>
      <c r="H98" s="164"/>
      <c r="J98" s="719"/>
      <c r="K98" s="273"/>
      <c r="L98" s="273"/>
      <c r="M98" s="164"/>
      <c r="N98" s="164"/>
    </row>
    <row r="99" spans="2:14" ht="14.25" customHeight="1" x14ac:dyDescent="0.2">
      <c r="B99" s="712"/>
      <c r="C99" s="476">
        <v>2013</v>
      </c>
      <c r="D99" s="374">
        <f t="shared" si="15"/>
        <v>0.26737899558459277</v>
      </c>
      <c r="E99" s="167">
        <f t="shared" si="16"/>
        <v>-1.7308485024217442E-2</v>
      </c>
      <c r="F99" s="167">
        <f t="shared" si="17"/>
        <v>-0.12083172875486217</v>
      </c>
      <c r="G99" s="164"/>
      <c r="H99" s="164"/>
      <c r="J99" s="719"/>
      <c r="K99" s="273"/>
      <c r="L99" s="164"/>
      <c r="M99" s="164"/>
      <c r="N99" s="164"/>
    </row>
    <row r="100" spans="2:14" ht="14.25" customHeight="1" x14ac:dyDescent="0.2">
      <c r="B100" s="712"/>
      <c r="C100" s="480">
        <v>2014</v>
      </c>
      <c r="D100" s="375">
        <f t="shared" si="15"/>
        <v>0.27732865240247073</v>
      </c>
      <c r="E100" s="166">
        <f t="shared" si="16"/>
        <v>1.9259246522803988E-2</v>
      </c>
      <c r="F100" s="166">
        <f t="shared" si="17"/>
        <v>3.7211811631366949E-2</v>
      </c>
      <c r="G100" s="164"/>
      <c r="H100" s="164"/>
      <c r="J100" s="59"/>
      <c r="K100" s="59"/>
      <c r="L100" s="149"/>
      <c r="M100" s="114"/>
      <c r="N100" s="114"/>
    </row>
    <row r="101" spans="2:14" ht="14.25" customHeight="1" x14ac:dyDescent="0.2">
      <c r="B101" s="712"/>
      <c r="C101" s="476">
        <v>2015</v>
      </c>
      <c r="D101" s="374">
        <f t="shared" si="15"/>
        <v>0.28498144462444525</v>
      </c>
      <c r="E101" s="167">
        <f t="shared" si="16"/>
        <v>4.7385367521817739E-2</v>
      </c>
      <c r="F101" s="167">
        <f t="shared" si="17"/>
        <v>2.7594668476117162E-2</v>
      </c>
      <c r="G101" s="164"/>
      <c r="H101" s="164"/>
      <c r="J101" s="59"/>
      <c r="L101" s="149"/>
      <c r="M101" s="114"/>
      <c r="N101" s="114"/>
    </row>
    <row r="102" spans="2:14" ht="14.25" customHeight="1" x14ac:dyDescent="0.2">
      <c r="B102" s="712"/>
      <c r="C102" s="480">
        <v>2016</v>
      </c>
      <c r="D102" s="375">
        <f t="shared" si="15"/>
        <v>0.2749989600500044</v>
      </c>
      <c r="E102" s="166">
        <f t="shared" si="16"/>
        <v>1.0696984920065917E-2</v>
      </c>
      <c r="F102" s="166">
        <f t="shared" si="17"/>
        <v>-3.5028542253324517E-2</v>
      </c>
      <c r="G102" s="164"/>
      <c r="H102" s="164"/>
      <c r="J102" s="59"/>
      <c r="K102" s="59"/>
      <c r="L102" s="149"/>
      <c r="M102" s="114"/>
      <c r="N102" s="114"/>
    </row>
    <row r="103" spans="2:14" ht="14.25" customHeight="1" x14ac:dyDescent="0.2">
      <c r="B103" s="712"/>
      <c r="C103" s="476">
        <v>2017</v>
      </c>
      <c r="D103" s="167">
        <f t="shared" si="15"/>
        <v>0.31620532571539683</v>
      </c>
      <c r="E103" s="167">
        <f t="shared" si="16"/>
        <v>0.16214173776550558</v>
      </c>
      <c r="F103" s="167">
        <f t="shared" ref="F103" si="18">(D103-D102)/D102</f>
        <v>0.1498418963398977</v>
      </c>
      <c r="G103" s="164"/>
      <c r="H103" s="164"/>
      <c r="J103" s="59"/>
      <c r="K103" s="59"/>
      <c r="L103" s="149"/>
      <c r="M103" s="114"/>
      <c r="N103" s="114"/>
    </row>
    <row r="104" spans="2:14" ht="14.25" customHeight="1" x14ac:dyDescent="0.2">
      <c r="B104" s="570"/>
      <c r="C104" s="480">
        <v>2018</v>
      </c>
      <c r="D104" s="375">
        <f t="shared" si="15"/>
        <v>0.31102250690262917</v>
      </c>
      <c r="E104" s="166">
        <f t="shared" si="16"/>
        <v>0.14309344992289419</v>
      </c>
      <c r="F104" s="166">
        <f t="shared" ref="F104" si="19">(D104-D103)/D103</f>
        <v>-1.6390675271018371E-2</v>
      </c>
      <c r="G104" s="164"/>
      <c r="H104" s="164"/>
      <c r="J104" s="59"/>
      <c r="K104" s="59"/>
      <c r="L104" s="149"/>
      <c r="M104" s="114"/>
      <c r="N104" s="114"/>
    </row>
    <row r="105" spans="2:14" ht="14.25" customHeight="1" x14ac:dyDescent="0.2">
      <c r="B105" s="617"/>
      <c r="C105" s="478" t="s">
        <v>711</v>
      </c>
      <c r="D105" s="164">
        <f t="shared" si="15"/>
        <v>0.28919891630069028</v>
      </c>
      <c r="E105" s="164">
        <f t="shared" si="16"/>
        <v>6.2885738528280985E-2</v>
      </c>
      <c r="F105" s="164">
        <f t="shared" ref="F105" si="20">(D105-D104)/D104</f>
        <v>-7.0167239082704502E-2</v>
      </c>
      <c r="G105" s="164"/>
      <c r="H105" s="164"/>
      <c r="J105" s="59"/>
      <c r="K105" s="59"/>
      <c r="L105" s="149"/>
      <c r="M105" s="114"/>
      <c r="N105" s="114"/>
    </row>
    <row r="106" spans="2:14" ht="29.25" thickBot="1" x14ac:dyDescent="0.25">
      <c r="B106" s="244"/>
      <c r="C106" s="244" t="s">
        <v>280</v>
      </c>
      <c r="D106" s="373">
        <f t="shared" si="15"/>
        <v>0.27208843417273432</v>
      </c>
      <c r="E106" s="47"/>
      <c r="F106" s="47"/>
      <c r="G106" s="114"/>
      <c r="H106" s="114"/>
      <c r="J106" s="718"/>
      <c r="L106" s="164"/>
      <c r="M106" s="164"/>
      <c r="N106" s="164"/>
    </row>
    <row r="107" spans="2:14" ht="14.25" customHeight="1" x14ac:dyDescent="0.2">
      <c r="B107" s="711" t="s">
        <v>282</v>
      </c>
      <c r="C107" s="256">
        <v>2010</v>
      </c>
      <c r="D107" s="166">
        <f t="shared" si="15"/>
        <v>0.41659749928047818</v>
      </c>
      <c r="E107" s="166"/>
      <c r="F107" s="166"/>
      <c r="G107" s="269"/>
      <c r="H107" s="269"/>
      <c r="J107" s="719"/>
      <c r="L107" s="164"/>
      <c r="M107" s="164"/>
      <c r="N107" s="164"/>
    </row>
    <row r="108" spans="2:14" ht="14.25" customHeight="1" x14ac:dyDescent="0.2">
      <c r="B108" s="712"/>
      <c r="C108" s="476">
        <v>2011</v>
      </c>
      <c r="D108" s="167">
        <f t="shared" si="15"/>
        <v>0.39424704652159193</v>
      </c>
      <c r="E108" s="167">
        <f t="shared" ref="E108:E116" si="21">(D108-$D$117)/$D$117</f>
        <v>-5.364999261274634E-2</v>
      </c>
      <c r="F108" s="167">
        <f t="shared" ref="F108:F113" si="22">(D108-D107)/D107</f>
        <v>-5.364999261274634E-2</v>
      </c>
      <c r="G108" s="164"/>
      <c r="H108" s="164"/>
      <c r="J108" s="719"/>
      <c r="K108" s="272"/>
      <c r="L108" s="164"/>
      <c r="M108" s="164"/>
      <c r="N108" s="164"/>
    </row>
    <row r="109" spans="2:14" ht="14.25" customHeight="1" x14ac:dyDescent="0.2">
      <c r="B109" s="712"/>
      <c r="C109" s="480">
        <v>2012</v>
      </c>
      <c r="D109" s="166">
        <f t="shared" si="15"/>
        <v>0.46648241832083731</v>
      </c>
      <c r="E109" s="166">
        <f t="shared" si="21"/>
        <v>0.11974368335507853</v>
      </c>
      <c r="F109" s="166">
        <f t="shared" si="22"/>
        <v>0.18322362193089817</v>
      </c>
      <c r="G109" s="164"/>
      <c r="H109" s="164"/>
      <c r="J109" s="719"/>
      <c r="K109" s="273"/>
      <c r="L109" s="273"/>
      <c r="M109" s="164"/>
      <c r="N109" s="164"/>
    </row>
    <row r="110" spans="2:14" ht="14.25" customHeight="1" x14ac:dyDescent="0.2">
      <c r="B110" s="712"/>
      <c r="C110" s="476">
        <v>2013</v>
      </c>
      <c r="D110" s="167">
        <f t="shared" si="15"/>
        <v>0.41293201500188997</v>
      </c>
      <c r="E110" s="167">
        <f t="shared" si="21"/>
        <v>-8.7986228551995768E-3</v>
      </c>
      <c r="F110" s="167">
        <f t="shared" si="22"/>
        <v>-0.11479618784285335</v>
      </c>
      <c r="G110" s="164"/>
      <c r="H110" s="164"/>
      <c r="J110" s="719"/>
      <c r="K110" s="273"/>
      <c r="L110" s="164"/>
      <c r="M110" s="164"/>
      <c r="N110" s="164"/>
    </row>
    <row r="111" spans="2:14" ht="14.25" customHeight="1" x14ac:dyDescent="0.2">
      <c r="B111" s="712"/>
      <c r="C111" s="480">
        <v>2014</v>
      </c>
      <c r="D111" s="166">
        <f t="shared" si="15"/>
        <v>0.41761487384979717</v>
      </c>
      <c r="E111" s="166">
        <f t="shared" si="21"/>
        <v>2.4421043599064888E-3</v>
      </c>
      <c r="F111" s="166">
        <f t="shared" si="22"/>
        <v>1.1340508068587919E-2</v>
      </c>
      <c r="G111" s="164"/>
      <c r="H111" s="164"/>
      <c r="J111" s="59"/>
      <c r="K111" s="59"/>
      <c r="L111" s="149"/>
      <c r="M111" s="114"/>
      <c r="N111" s="114"/>
    </row>
    <row r="112" spans="2:14" ht="14.25" customHeight="1" x14ac:dyDescent="0.2">
      <c r="B112" s="712"/>
      <c r="C112" s="476">
        <v>2015</v>
      </c>
      <c r="D112" s="167">
        <f t="shared" si="15"/>
        <v>0.44775791898094924</v>
      </c>
      <c r="E112" s="167">
        <f t="shared" si="21"/>
        <v>7.4797423782642578E-2</v>
      </c>
      <c r="F112" s="167">
        <f t="shared" si="22"/>
        <v>7.2179050648453591E-2</v>
      </c>
      <c r="G112" s="164"/>
      <c r="H112" s="164"/>
      <c r="J112" s="59"/>
      <c r="K112" s="59"/>
      <c r="L112" s="149"/>
      <c r="M112" s="114"/>
      <c r="N112" s="114"/>
    </row>
    <row r="113" spans="2:14" ht="14.25" customHeight="1" x14ac:dyDescent="0.2">
      <c r="B113" s="712"/>
      <c r="C113" s="480">
        <v>2016</v>
      </c>
      <c r="D113" s="166">
        <f t="shared" si="15"/>
        <v>0.46533927979348744</v>
      </c>
      <c r="E113" s="166">
        <f t="shared" si="21"/>
        <v>0.11699969538269694</v>
      </c>
      <c r="F113" s="166">
        <f t="shared" si="22"/>
        <v>3.9265326345431374E-2</v>
      </c>
      <c r="G113" s="164"/>
      <c r="H113" s="164"/>
      <c r="J113" s="59"/>
      <c r="K113" s="59"/>
      <c r="L113" s="149"/>
      <c r="M113" s="114"/>
      <c r="N113" s="114"/>
    </row>
    <row r="114" spans="2:14" ht="14.25" customHeight="1" x14ac:dyDescent="0.2">
      <c r="B114" s="712"/>
      <c r="C114" s="476">
        <v>2017</v>
      </c>
      <c r="D114" s="167">
        <f t="shared" si="15"/>
        <v>0.50479537807544717</v>
      </c>
      <c r="E114" s="167">
        <f t="shared" si="21"/>
        <v>0.21171005334237242</v>
      </c>
      <c r="F114" s="167">
        <f t="shared" ref="F114" si="23">(D114-D113)/D113</f>
        <v>8.4789958628615922E-2</v>
      </c>
      <c r="G114" s="164"/>
      <c r="H114" s="164"/>
      <c r="J114" s="59"/>
      <c r="K114" s="59"/>
      <c r="L114" s="149"/>
      <c r="M114" s="114"/>
      <c r="N114" s="114"/>
    </row>
    <row r="115" spans="2:14" ht="14.25" customHeight="1" x14ac:dyDescent="0.2">
      <c r="B115" s="570"/>
      <c r="C115" s="480">
        <v>2018</v>
      </c>
      <c r="D115" s="166">
        <f t="shared" si="15"/>
        <v>0.47298321227329798</v>
      </c>
      <c r="E115" s="166">
        <f t="shared" si="21"/>
        <v>0.13534817921424341</v>
      </c>
      <c r="F115" s="166">
        <f t="shared" ref="F115" si="24">(D115-D114)/D114</f>
        <v>-6.3019922891200703E-2</v>
      </c>
      <c r="G115" s="164"/>
      <c r="H115" s="164"/>
      <c r="J115" s="59"/>
      <c r="K115" s="59"/>
      <c r="L115" s="149"/>
      <c r="M115" s="114"/>
      <c r="N115" s="114"/>
    </row>
    <row r="116" spans="2:14" ht="14.25" customHeight="1" x14ac:dyDescent="0.2">
      <c r="B116" s="617"/>
      <c r="C116" s="478" t="s">
        <v>711</v>
      </c>
      <c r="D116" s="164">
        <f t="shared" si="15"/>
        <v>0.45102274000809661</v>
      </c>
      <c r="E116" s="164">
        <f t="shared" si="21"/>
        <v>8.2634295181981676E-2</v>
      </c>
      <c r="F116" s="164">
        <f t="shared" ref="F116" si="25">(D116-D115)/D115</f>
        <v>-4.6429707641530892E-2</v>
      </c>
      <c r="G116" s="164"/>
      <c r="H116" s="164"/>
      <c r="J116" s="59"/>
      <c r="K116" s="59"/>
      <c r="L116" s="149"/>
      <c r="M116" s="114"/>
      <c r="N116" s="114"/>
    </row>
    <row r="117" spans="2:14" ht="29.25" thickBot="1" x14ac:dyDescent="0.25">
      <c r="B117" s="244"/>
      <c r="C117" s="244" t="s">
        <v>280</v>
      </c>
      <c r="D117" s="265">
        <f t="shared" si="15"/>
        <v>0.41659749928047818</v>
      </c>
      <c r="E117" s="47"/>
      <c r="F117" s="47"/>
      <c r="G117" s="114"/>
      <c r="H117" s="114"/>
      <c r="J117" s="718"/>
      <c r="K117" s="272"/>
      <c r="L117" s="164"/>
      <c r="M117" s="164"/>
      <c r="N117" s="164"/>
    </row>
    <row r="118" spans="2:14" ht="14.25" customHeight="1" x14ac:dyDescent="0.2">
      <c r="B118" s="711" t="s">
        <v>283</v>
      </c>
      <c r="C118" s="256">
        <v>2010</v>
      </c>
      <c r="D118" s="166">
        <f t="shared" si="15"/>
        <v>0.26215656372130175</v>
      </c>
      <c r="E118" s="166"/>
      <c r="F118" s="166"/>
      <c r="G118" s="269"/>
      <c r="H118" s="269"/>
      <c r="J118" s="719"/>
      <c r="K118" s="272"/>
      <c r="L118" s="164"/>
      <c r="M118" s="164"/>
      <c r="N118" s="164"/>
    </row>
    <row r="119" spans="2:14" ht="14.25" customHeight="1" x14ac:dyDescent="0.2">
      <c r="B119" s="712"/>
      <c r="C119" s="476">
        <v>2011</v>
      </c>
      <c r="D119" s="167">
        <f t="shared" si="15"/>
        <v>0.25083475693704971</v>
      </c>
      <c r="E119" s="167">
        <f t="shared" ref="E119:E127" si="26">(D119-$D$128)/$D$128</f>
        <v>-4.3187195558026303E-2</v>
      </c>
      <c r="F119" s="167">
        <f t="shared" ref="F119:F124" si="27">(D119-D118)/D118</f>
        <v>-4.3187195558026303E-2</v>
      </c>
      <c r="G119" s="164"/>
      <c r="H119" s="164"/>
      <c r="J119" s="719"/>
      <c r="K119" s="272"/>
      <c r="L119" s="164"/>
      <c r="M119" s="164"/>
      <c r="N119" s="164"/>
    </row>
    <row r="120" spans="2:14" ht="14.25" customHeight="1" x14ac:dyDescent="0.2">
      <c r="B120" s="712"/>
      <c r="C120" s="480">
        <v>2012</v>
      </c>
      <c r="D120" s="166">
        <f t="shared" si="15"/>
        <v>0.28791946355781972</v>
      </c>
      <c r="E120" s="166">
        <f t="shared" si="26"/>
        <v>9.8272953653399553E-2</v>
      </c>
      <c r="F120" s="166">
        <f t="shared" si="27"/>
        <v>0.1478451673668052</v>
      </c>
      <c r="G120" s="164"/>
      <c r="H120" s="164"/>
      <c r="J120" s="719"/>
      <c r="K120" s="77"/>
      <c r="L120" s="164"/>
      <c r="M120" s="164"/>
      <c r="N120" s="164"/>
    </row>
    <row r="121" spans="2:14" ht="14.25" customHeight="1" x14ac:dyDescent="0.2">
      <c r="B121" s="712"/>
      <c r="C121" s="476">
        <v>2013</v>
      </c>
      <c r="D121" s="167">
        <f t="shared" si="15"/>
        <v>0.25390514145276766</v>
      </c>
      <c r="E121" s="167">
        <f t="shared" si="26"/>
        <v>-3.1475169461353508E-2</v>
      </c>
      <c r="F121" s="167">
        <f t="shared" si="27"/>
        <v>-0.11813832133728375</v>
      </c>
      <c r="G121" s="164"/>
      <c r="H121" s="164"/>
      <c r="J121" s="719"/>
      <c r="K121" s="77"/>
      <c r="L121" s="164"/>
      <c r="M121" s="164"/>
      <c r="N121" s="164"/>
    </row>
    <row r="122" spans="2:14" ht="14.25" customHeight="1" x14ac:dyDescent="0.2">
      <c r="B122" s="712"/>
      <c r="C122" s="480">
        <v>2014</v>
      </c>
      <c r="D122" s="166">
        <f t="shared" si="15"/>
        <v>0.26499819793732965</v>
      </c>
      <c r="E122" s="166">
        <f t="shared" si="26"/>
        <v>1.0839454773479701E-2</v>
      </c>
      <c r="F122" s="166">
        <f t="shared" si="27"/>
        <v>4.3689767056668924E-2</v>
      </c>
      <c r="G122" s="164"/>
      <c r="H122" s="164"/>
      <c r="J122" s="59"/>
      <c r="K122" s="59"/>
      <c r="L122" s="149"/>
      <c r="M122" s="114"/>
      <c r="N122" s="114"/>
    </row>
    <row r="123" spans="2:14" ht="14.25" customHeight="1" x14ac:dyDescent="0.2">
      <c r="B123" s="712"/>
      <c r="C123" s="476">
        <v>2015</v>
      </c>
      <c r="D123" s="167">
        <f t="shared" si="15"/>
        <v>0.27177315178313177</v>
      </c>
      <c r="E123" s="167">
        <f t="shared" si="26"/>
        <v>3.6682614104041292E-2</v>
      </c>
      <c r="F123" s="167">
        <f t="shared" si="27"/>
        <v>2.5566037424165258E-2</v>
      </c>
      <c r="G123" s="164"/>
      <c r="H123" s="164"/>
      <c r="J123" s="59"/>
      <c r="K123" s="59"/>
      <c r="L123" s="149"/>
      <c r="M123" s="114"/>
      <c r="N123" s="114"/>
    </row>
    <row r="124" spans="2:14" ht="14.25" customHeight="1" x14ac:dyDescent="0.2">
      <c r="B124" s="712"/>
      <c r="C124" s="480">
        <v>2016</v>
      </c>
      <c r="D124" s="166">
        <f t="shared" si="15"/>
        <v>0.26136774405026697</v>
      </c>
      <c r="E124" s="166">
        <f t="shared" si="26"/>
        <v>-3.0089640321703808E-3</v>
      </c>
      <c r="F124" s="166">
        <f t="shared" si="27"/>
        <v>-3.8287106966210037E-2</v>
      </c>
      <c r="G124" s="164"/>
      <c r="H124" s="164"/>
      <c r="J124" s="59"/>
      <c r="K124" s="59"/>
      <c r="L124" s="149"/>
      <c r="M124" s="114"/>
      <c r="N124" s="114"/>
    </row>
    <row r="125" spans="2:14" ht="14.25" customHeight="1" x14ac:dyDescent="0.2">
      <c r="B125" s="712"/>
      <c r="C125" s="476">
        <v>2017</v>
      </c>
      <c r="D125" s="167">
        <f t="shared" si="15"/>
        <v>0.30087805225040987</v>
      </c>
      <c r="E125" s="167">
        <f t="shared" si="26"/>
        <v>0.14770367744930038</v>
      </c>
      <c r="F125" s="167">
        <f t="shared" ref="F125" si="28">(D125-D124)/D124</f>
        <v>0.15116749904894219</v>
      </c>
      <c r="G125" s="164"/>
      <c r="H125" s="164"/>
      <c r="J125" s="59"/>
      <c r="K125" s="59"/>
      <c r="L125" s="149"/>
      <c r="M125" s="114"/>
      <c r="N125" s="114"/>
    </row>
    <row r="126" spans="2:14" ht="14.25" customHeight="1" x14ac:dyDescent="0.2">
      <c r="B126" s="570"/>
      <c r="C126" s="480">
        <v>2018</v>
      </c>
      <c r="D126" s="166">
        <f t="shared" si="15"/>
        <v>0.29652839823642502</v>
      </c>
      <c r="E126" s="166">
        <f t="shared" si="26"/>
        <v>0.13111185936837313</v>
      </c>
      <c r="F126" s="166">
        <f t="shared" ref="F126" si="29">(D126-D125)/D125</f>
        <v>-1.4456534737086075E-2</v>
      </c>
      <c r="G126" s="164"/>
      <c r="H126" s="164"/>
      <c r="J126" s="59"/>
      <c r="K126" s="59"/>
      <c r="L126" s="149"/>
      <c r="M126" s="114"/>
      <c r="N126" s="114"/>
    </row>
    <row r="127" spans="2:14" ht="14.25" customHeight="1" x14ac:dyDescent="0.2">
      <c r="B127" s="617"/>
      <c r="C127" s="478" t="s">
        <v>711</v>
      </c>
      <c r="D127" s="164">
        <f t="shared" si="15"/>
        <v>0.27408983385330538</v>
      </c>
      <c r="E127" s="164">
        <f t="shared" si="26"/>
        <v>4.5519631332556938E-2</v>
      </c>
      <c r="F127" s="164">
        <f t="shared" ref="F127" si="30">(D127-D126)/D126</f>
        <v>-7.567087846078456E-2</v>
      </c>
      <c r="G127" s="164"/>
      <c r="H127" s="164"/>
      <c r="J127" s="59"/>
      <c r="K127" s="59"/>
      <c r="L127" s="149"/>
      <c r="M127" s="114"/>
      <c r="N127" s="114"/>
    </row>
    <row r="128" spans="2:14" ht="29.25" thickBot="1" x14ac:dyDescent="0.25">
      <c r="B128" s="244"/>
      <c r="C128" s="244" t="s">
        <v>280</v>
      </c>
      <c r="D128" s="265">
        <f t="shared" si="15"/>
        <v>0.26215656372130175</v>
      </c>
      <c r="E128" s="47"/>
      <c r="F128" s="47"/>
      <c r="G128" s="114"/>
      <c r="H128" s="114"/>
      <c r="J128" s="9"/>
      <c r="K128" s="9"/>
      <c r="L128" s="9"/>
      <c r="M128" s="9"/>
      <c r="N128" s="9"/>
    </row>
    <row r="129" spans="2:14" x14ac:dyDescent="0.2">
      <c r="D129" s="89"/>
      <c r="G129" s="2"/>
      <c r="H129" s="2"/>
      <c r="I129" s="218"/>
      <c r="J129" s="274"/>
      <c r="K129" s="274"/>
      <c r="L129" s="274"/>
      <c r="M129" s="9"/>
      <c r="N129" s="9"/>
    </row>
    <row r="130" spans="2:14" x14ac:dyDescent="0.2">
      <c r="B130" s="222" t="s">
        <v>303</v>
      </c>
      <c r="C130" s="224"/>
      <c r="D130" s="224"/>
      <c r="E130" s="224"/>
      <c r="F130" s="224"/>
      <c r="G130" s="224"/>
      <c r="H130" s="224"/>
      <c r="I130" s="9"/>
      <c r="J130" s="9"/>
      <c r="K130" s="9"/>
      <c r="L130" s="9"/>
      <c r="M130" s="9"/>
      <c r="N130" s="9"/>
    </row>
    <row r="131" spans="2:14" ht="13.5" customHeight="1" x14ac:dyDescent="0.2">
      <c r="B131" s="222" t="s">
        <v>446</v>
      </c>
      <c r="C131" s="224"/>
      <c r="D131" s="224"/>
      <c r="E131" s="224"/>
      <c r="F131" s="224"/>
      <c r="G131" s="224"/>
      <c r="H131" s="224"/>
      <c r="I131" s="9"/>
      <c r="J131" s="9"/>
      <c r="K131" s="9"/>
    </row>
    <row r="132" spans="2:14" ht="23.25" customHeight="1" x14ac:dyDescent="0.2">
      <c r="B132" s="717" t="s">
        <v>712</v>
      </c>
      <c r="C132" s="717"/>
      <c r="D132" s="717"/>
      <c r="E132" s="717"/>
      <c r="F132" s="717"/>
      <c r="G132" s="717"/>
      <c r="H132" s="345"/>
      <c r="I132" s="9"/>
      <c r="J132" s="9"/>
    </row>
    <row r="133" spans="2:14" ht="15" x14ac:dyDescent="0.2">
      <c r="B133" s="29" t="s">
        <v>21</v>
      </c>
      <c r="C133" s="9"/>
      <c r="D133" s="57"/>
      <c r="E133" s="57"/>
      <c r="F133" s="57"/>
      <c r="G133" s="57"/>
      <c r="H133" s="57"/>
      <c r="J133" s="9"/>
      <c r="K133" s="9"/>
      <c r="L133" s="9"/>
      <c r="M133" s="9"/>
      <c r="N133" s="9"/>
    </row>
    <row r="134" spans="2:14" x14ac:dyDescent="0.2">
      <c r="G134" s="2"/>
      <c r="H134" s="2"/>
      <c r="I134" s="10"/>
      <c r="J134" s="9"/>
      <c r="K134" s="9"/>
      <c r="L134" s="9"/>
      <c r="M134" s="9"/>
      <c r="N134" s="9"/>
    </row>
    <row r="135" spans="2:14" x14ac:dyDescent="0.2">
      <c r="B135" s="1" t="s">
        <v>290</v>
      </c>
      <c r="C135" s="10"/>
      <c r="D135" s="10"/>
      <c r="E135" s="10"/>
      <c r="F135" s="10"/>
      <c r="G135" s="9"/>
      <c r="H135" s="9"/>
      <c r="J135" s="9"/>
      <c r="K135" s="9"/>
      <c r="L135" s="9"/>
      <c r="M135" s="9"/>
      <c r="N135" s="9"/>
    </row>
    <row r="136" spans="2:14" ht="15" x14ac:dyDescent="0.25">
      <c r="B136" s="49" t="s">
        <v>330</v>
      </c>
      <c r="G136" s="2"/>
      <c r="H136" s="2"/>
      <c r="J136" s="9"/>
      <c r="K136" s="9"/>
      <c r="L136" s="9"/>
      <c r="M136" s="9"/>
      <c r="N136" s="9"/>
    </row>
    <row r="137" spans="2:14" x14ac:dyDescent="0.2">
      <c r="B137" s="13" t="s">
        <v>716</v>
      </c>
      <c r="G137" s="2"/>
      <c r="H137" s="2"/>
      <c r="J137" s="9"/>
      <c r="K137" s="9"/>
      <c r="L137" s="9"/>
      <c r="M137" s="9"/>
      <c r="N137" s="9"/>
    </row>
    <row r="138" spans="2:14" ht="15" thickBot="1" x14ac:dyDescent="0.25">
      <c r="G138" s="2"/>
      <c r="H138" s="2"/>
      <c r="J138" s="267"/>
      <c r="K138" s="267"/>
      <c r="L138" s="267"/>
      <c r="M138" s="267"/>
      <c r="N138" s="267"/>
    </row>
    <row r="139" spans="2:14" ht="43.5" thickBot="1" x14ac:dyDescent="0.25">
      <c r="B139" s="263"/>
      <c r="C139" s="263" t="s">
        <v>0</v>
      </c>
      <c r="D139" s="263" t="s">
        <v>306</v>
      </c>
      <c r="E139" s="263" t="s">
        <v>26</v>
      </c>
      <c r="F139" s="263" t="s">
        <v>240</v>
      </c>
      <c r="G139" s="267"/>
      <c r="H139" s="267"/>
      <c r="J139" s="718"/>
      <c r="K139" s="272"/>
      <c r="L139" s="164"/>
      <c r="M139" s="164"/>
      <c r="N139" s="164"/>
    </row>
    <row r="140" spans="2:14" x14ac:dyDescent="0.2">
      <c r="B140" s="711" t="s">
        <v>281</v>
      </c>
      <c r="C140" s="256">
        <v>2010</v>
      </c>
      <c r="D140" s="375">
        <f t="shared" ref="D140:D147" si="31">F8</f>
        <v>0.18201868309134406</v>
      </c>
      <c r="E140" s="166"/>
      <c r="F140" s="166"/>
      <c r="G140" s="164"/>
      <c r="H140" s="164"/>
      <c r="J140" s="719"/>
      <c r="K140" s="272"/>
      <c r="L140" s="164"/>
      <c r="M140" s="164"/>
      <c r="N140" s="164"/>
    </row>
    <row r="141" spans="2:14" ht="14.25" customHeight="1" x14ac:dyDescent="0.2">
      <c r="B141" s="712"/>
      <c r="C141" s="476">
        <v>2011</v>
      </c>
      <c r="D141" s="374">
        <f t="shared" si="31"/>
        <v>0.1712001620708119</v>
      </c>
      <c r="E141" s="167">
        <f t="shared" ref="E141:E149" si="32">(D141-$D$150)/$D$150</f>
        <v>-5.943632179287333E-2</v>
      </c>
      <c r="F141" s="167">
        <f t="shared" ref="F141:F146" si="33">(D141-D140)/D140</f>
        <v>-5.943632179287333E-2</v>
      </c>
      <c r="G141" s="164"/>
      <c r="H141" s="164"/>
      <c r="J141" s="719"/>
      <c r="K141" s="272"/>
      <c r="L141" s="164"/>
      <c r="M141" s="164"/>
      <c r="N141" s="164"/>
    </row>
    <row r="142" spans="2:14" ht="14.25" customHeight="1" x14ac:dyDescent="0.2">
      <c r="B142" s="712"/>
      <c r="C142" s="480">
        <v>2012</v>
      </c>
      <c r="D142" s="375">
        <f t="shared" si="31"/>
        <v>0.16261562024127535</v>
      </c>
      <c r="E142" s="166">
        <f t="shared" si="32"/>
        <v>-0.10659929255905833</v>
      </c>
      <c r="F142" s="166">
        <f t="shared" si="33"/>
        <v>-5.0143304338612769E-2</v>
      </c>
      <c r="G142" s="164"/>
      <c r="H142" s="164"/>
      <c r="J142" s="719"/>
      <c r="K142" s="273"/>
      <c r="L142" s="273"/>
      <c r="M142" s="164"/>
      <c r="N142" s="164"/>
    </row>
    <row r="143" spans="2:14" ht="14.25" customHeight="1" x14ac:dyDescent="0.2">
      <c r="B143" s="712"/>
      <c r="C143" s="476">
        <v>2013</v>
      </c>
      <c r="D143" s="374">
        <f t="shared" si="31"/>
        <v>0.19264943817954472</v>
      </c>
      <c r="E143" s="167">
        <f t="shared" si="32"/>
        <v>5.8404746741661316E-2</v>
      </c>
      <c r="F143" s="167">
        <f t="shared" si="33"/>
        <v>0.18469208489140049</v>
      </c>
      <c r="G143" s="164"/>
      <c r="H143" s="164"/>
      <c r="J143" s="719"/>
      <c r="K143" s="273"/>
      <c r="L143" s="164"/>
      <c r="M143" s="164"/>
      <c r="N143" s="164"/>
    </row>
    <row r="144" spans="2:14" ht="14.25" customHeight="1" x14ac:dyDescent="0.2">
      <c r="B144" s="712"/>
      <c r="C144" s="480">
        <v>2014</v>
      </c>
      <c r="D144" s="375">
        <f t="shared" si="31"/>
        <v>0.19341344851271525</v>
      </c>
      <c r="E144" s="166">
        <f t="shared" si="32"/>
        <v>6.260217483088179E-2</v>
      </c>
      <c r="F144" s="166">
        <f t="shared" si="33"/>
        <v>3.965806183449592E-3</v>
      </c>
      <c r="G144" s="164"/>
      <c r="H144" s="164"/>
      <c r="J144" s="59"/>
      <c r="K144" s="59"/>
      <c r="L144" s="149"/>
      <c r="M144" s="114"/>
      <c r="N144" s="114"/>
    </row>
    <row r="145" spans="2:14" ht="15" customHeight="1" x14ac:dyDescent="0.2">
      <c r="B145" s="712"/>
      <c r="C145" s="476">
        <v>2015</v>
      </c>
      <c r="D145" s="374">
        <f t="shared" si="31"/>
        <v>0.16702619341626843</v>
      </c>
      <c r="E145" s="167">
        <f t="shared" si="32"/>
        <v>-8.2367861476900242E-2</v>
      </c>
      <c r="F145" s="167">
        <f t="shared" si="33"/>
        <v>-0.13642926745454356</v>
      </c>
      <c r="G145" s="164"/>
      <c r="H145" s="164"/>
      <c r="J145" s="59"/>
      <c r="K145" s="59"/>
      <c r="L145" s="149"/>
      <c r="M145" s="114"/>
      <c r="N145" s="114"/>
    </row>
    <row r="146" spans="2:14" ht="14.25" customHeight="1" x14ac:dyDescent="0.2">
      <c r="B146" s="712"/>
      <c r="C146" s="480">
        <v>2016</v>
      </c>
      <c r="D146" s="375">
        <f t="shared" si="31"/>
        <v>0.16960388620748093</v>
      </c>
      <c r="E146" s="166">
        <f t="shared" si="32"/>
        <v>-6.8206168031843734E-2</v>
      </c>
      <c r="F146" s="166">
        <f t="shared" si="33"/>
        <v>1.5432865579282466E-2</v>
      </c>
      <c r="G146" s="164"/>
      <c r="H146" s="164"/>
      <c r="J146" s="59"/>
      <c r="K146" s="59"/>
      <c r="L146" s="149"/>
      <c r="M146" s="114"/>
      <c r="N146" s="114"/>
    </row>
    <row r="147" spans="2:14" ht="14.25" customHeight="1" x14ac:dyDescent="0.2">
      <c r="B147" s="712"/>
      <c r="C147" s="476">
        <v>2017</v>
      </c>
      <c r="D147" s="374">
        <f t="shared" si="31"/>
        <v>0.12598658075738617</v>
      </c>
      <c r="E147" s="167">
        <f t="shared" si="32"/>
        <v>-0.30783709332650649</v>
      </c>
      <c r="F147" s="167">
        <f t="shared" ref="F147" si="34">(D147-D146)/D146</f>
        <v>-0.25717161573017588</v>
      </c>
      <c r="G147" s="164"/>
      <c r="H147" s="164"/>
      <c r="J147" s="59"/>
      <c r="K147" s="59"/>
      <c r="L147" s="149"/>
      <c r="M147" s="114"/>
      <c r="N147" s="114"/>
    </row>
    <row r="148" spans="2:14" ht="14.25" customHeight="1" x14ac:dyDescent="0.2">
      <c r="B148" s="570"/>
      <c r="C148" s="480">
        <v>2018</v>
      </c>
      <c r="D148" s="375">
        <f t="shared" ref="D148" si="35">F16</f>
        <v>0.16906344112935878</v>
      </c>
      <c r="E148" s="166">
        <f t="shared" si="32"/>
        <v>-7.1175341684478796E-2</v>
      </c>
      <c r="F148" s="166">
        <f t="shared" ref="F148" si="36">(D148-D147)/D147</f>
        <v>0.34191625896194633</v>
      </c>
      <c r="G148" s="164"/>
      <c r="H148" s="164"/>
      <c r="J148" s="59"/>
      <c r="K148" s="59"/>
      <c r="L148" s="149"/>
      <c r="M148" s="114"/>
      <c r="N148" s="114"/>
    </row>
    <row r="149" spans="2:14" ht="14.25" customHeight="1" x14ac:dyDescent="0.2">
      <c r="B149" s="617"/>
      <c r="C149" s="478" t="s">
        <v>711</v>
      </c>
      <c r="D149" s="164">
        <f t="shared" ref="D149" si="37">F17</f>
        <v>0.16991831813524511</v>
      </c>
      <c r="E149" s="164">
        <f t="shared" si="32"/>
        <v>-6.6478697409466034E-2</v>
      </c>
      <c r="F149" s="164">
        <f t="shared" ref="F149" si="38">(D149-D148)/D148</f>
        <v>5.0565456385819954E-3</v>
      </c>
      <c r="G149" s="164"/>
      <c r="H149" s="164"/>
      <c r="J149" s="59"/>
      <c r="K149" s="59"/>
      <c r="L149" s="149"/>
      <c r="M149" s="114"/>
      <c r="N149" s="114"/>
    </row>
    <row r="150" spans="2:14" ht="29.25" thickBot="1" x14ac:dyDescent="0.25">
      <c r="B150" s="244"/>
      <c r="C150" s="244" t="s">
        <v>280</v>
      </c>
      <c r="D150" s="265">
        <f t="shared" ref="D150:D158" si="39">F18</f>
        <v>0.18201868309134406</v>
      </c>
      <c r="E150" s="47"/>
      <c r="F150" s="47"/>
      <c r="G150" s="114"/>
      <c r="H150" s="114"/>
      <c r="J150" s="718"/>
      <c r="K150" s="272"/>
      <c r="L150" s="164"/>
      <c r="M150" s="164"/>
      <c r="N150" s="164"/>
    </row>
    <row r="151" spans="2:14" ht="14.25" customHeight="1" x14ac:dyDescent="0.2">
      <c r="B151" s="711" t="s">
        <v>282</v>
      </c>
      <c r="C151" s="256">
        <v>2010</v>
      </c>
      <c r="D151" s="166">
        <f t="shared" si="39"/>
        <v>0.20219948557198572</v>
      </c>
      <c r="E151" s="166"/>
      <c r="F151" s="166"/>
      <c r="G151" s="269"/>
      <c r="H151" s="269"/>
      <c r="J151" s="719"/>
      <c r="K151" s="272"/>
      <c r="L151" s="164"/>
      <c r="M151" s="164"/>
      <c r="N151" s="164"/>
    </row>
    <row r="152" spans="2:14" ht="14.25" customHeight="1" x14ac:dyDescent="0.2">
      <c r="B152" s="712"/>
      <c r="C152" s="476">
        <v>2011</v>
      </c>
      <c r="D152" s="167">
        <f t="shared" si="39"/>
        <v>0.19138395643117456</v>
      </c>
      <c r="E152" s="167">
        <f t="shared" ref="E152:E160" si="40">(D152-$D$161)/$D$161</f>
        <v>-5.3489399887521896E-2</v>
      </c>
      <c r="F152" s="167">
        <f t="shared" ref="F152:F157" si="41">(D152-D151)/D151</f>
        <v>-5.3489399887521896E-2</v>
      </c>
      <c r="G152" s="164"/>
      <c r="H152" s="164"/>
      <c r="J152" s="719"/>
      <c r="K152" s="272"/>
      <c r="L152" s="164"/>
      <c r="M152" s="164"/>
      <c r="N152" s="164"/>
    </row>
    <row r="153" spans="2:14" ht="14.25" customHeight="1" x14ac:dyDescent="0.2">
      <c r="B153" s="712"/>
      <c r="C153" s="480">
        <v>2012</v>
      </c>
      <c r="D153" s="166">
        <f t="shared" si="39"/>
        <v>0.1815215923528114</v>
      </c>
      <c r="E153" s="166">
        <f t="shared" si="40"/>
        <v>-0.10226481615756987</v>
      </c>
      <c r="F153" s="166">
        <f t="shared" si="41"/>
        <v>-5.1531822532417247E-2</v>
      </c>
      <c r="G153" s="164"/>
      <c r="H153" s="164"/>
      <c r="J153" s="719"/>
      <c r="K153" s="273"/>
      <c r="L153" s="273"/>
      <c r="M153" s="164"/>
      <c r="N153" s="164"/>
    </row>
    <row r="154" spans="2:14" ht="14.25" customHeight="1" x14ac:dyDescent="0.2">
      <c r="B154" s="712"/>
      <c r="C154" s="476">
        <v>2013</v>
      </c>
      <c r="D154" s="167">
        <f t="shared" si="39"/>
        <v>0.19468127610314315</v>
      </c>
      <c r="E154" s="167">
        <f t="shared" si="40"/>
        <v>-3.7182139447956168E-2</v>
      </c>
      <c r="F154" s="167">
        <f t="shared" si="41"/>
        <v>7.2496519999417738E-2</v>
      </c>
      <c r="G154" s="164"/>
      <c r="H154" s="164"/>
      <c r="J154" s="719"/>
      <c r="K154" s="273"/>
      <c r="L154" s="164"/>
      <c r="M154" s="164"/>
      <c r="N154" s="164"/>
    </row>
    <row r="155" spans="2:14" ht="14.25" customHeight="1" x14ac:dyDescent="0.2">
      <c r="B155" s="712"/>
      <c r="C155" s="480">
        <v>2014</v>
      </c>
      <c r="D155" s="166">
        <f t="shared" si="39"/>
        <v>0.204323687290449</v>
      </c>
      <c r="E155" s="166">
        <f t="shared" si="40"/>
        <v>1.0505475384639576E-2</v>
      </c>
      <c r="F155" s="166">
        <f t="shared" si="41"/>
        <v>4.9529217089152713E-2</v>
      </c>
      <c r="G155" s="164"/>
      <c r="H155" s="164"/>
      <c r="J155" s="59"/>
      <c r="K155" s="59"/>
      <c r="L155" s="149"/>
      <c r="M155" s="114"/>
      <c r="N155" s="114"/>
    </row>
    <row r="156" spans="2:14" ht="15" customHeight="1" x14ac:dyDescent="0.2">
      <c r="B156" s="712"/>
      <c r="C156" s="476">
        <v>2015</v>
      </c>
      <c r="D156" s="167">
        <f t="shared" si="39"/>
        <v>0.16927785171029205</v>
      </c>
      <c r="E156" s="167">
        <f t="shared" si="40"/>
        <v>-0.16281759455798975</v>
      </c>
      <c r="F156" s="167">
        <f t="shared" si="41"/>
        <v>-0.17152115863266895</v>
      </c>
      <c r="G156" s="164"/>
      <c r="H156" s="164"/>
      <c r="J156" s="59"/>
      <c r="K156" s="59"/>
      <c r="L156" s="149"/>
      <c r="M156" s="114"/>
      <c r="N156" s="114"/>
    </row>
    <row r="157" spans="2:14" ht="14.25" customHeight="1" x14ac:dyDescent="0.2">
      <c r="B157" s="712"/>
      <c r="C157" s="480">
        <v>2016</v>
      </c>
      <c r="D157" s="166">
        <f t="shared" si="39"/>
        <v>0.20824579121265724</v>
      </c>
      <c r="E157" s="166">
        <f t="shared" si="40"/>
        <v>2.99026756846963E-2</v>
      </c>
      <c r="F157" s="166">
        <f t="shared" si="41"/>
        <v>0.23020105175399</v>
      </c>
      <c r="G157" s="164"/>
      <c r="H157" s="164"/>
      <c r="J157" s="59"/>
      <c r="K157" s="59"/>
      <c r="L157" s="149"/>
      <c r="M157" s="114"/>
      <c r="N157" s="114"/>
    </row>
    <row r="158" spans="2:14" ht="14.25" customHeight="1" x14ac:dyDescent="0.2">
      <c r="B158" s="712"/>
      <c r="C158" s="476">
        <v>2017</v>
      </c>
      <c r="D158" s="167">
        <f t="shared" si="39"/>
        <v>0.14058214751801154</v>
      </c>
      <c r="E158" s="167">
        <f t="shared" si="40"/>
        <v>-0.30473538485852175</v>
      </c>
      <c r="F158" s="167">
        <f t="shared" ref="F158" si="42">(D158-D157)/D157</f>
        <v>-0.32492202267631271</v>
      </c>
      <c r="G158" s="164"/>
      <c r="H158" s="164"/>
      <c r="J158" s="59"/>
      <c r="K158" s="59"/>
      <c r="L158" s="149"/>
      <c r="M158" s="114"/>
      <c r="N158" s="114"/>
    </row>
    <row r="159" spans="2:14" ht="14.25" customHeight="1" x14ac:dyDescent="0.2">
      <c r="B159" s="570"/>
      <c r="C159" s="480">
        <v>2018</v>
      </c>
      <c r="D159" s="166">
        <f t="shared" ref="D159" si="43">F27</f>
        <v>0.16445106392834161</v>
      </c>
      <c r="E159" s="166">
        <f t="shared" si="40"/>
        <v>-0.1866890093061348</v>
      </c>
      <c r="F159" s="166">
        <f t="shared" ref="F159" si="44">(D159-D158)/D158</f>
        <v>0.16978625545090606</v>
      </c>
      <c r="G159" s="164"/>
      <c r="H159" s="164"/>
      <c r="J159" s="59"/>
      <c r="K159" s="59"/>
      <c r="L159" s="149"/>
      <c r="M159" s="114"/>
      <c r="N159" s="114"/>
    </row>
    <row r="160" spans="2:14" ht="14.25" customHeight="1" x14ac:dyDescent="0.2">
      <c r="B160" s="617"/>
      <c r="C160" s="478" t="s">
        <v>711</v>
      </c>
      <c r="D160" s="164">
        <f t="shared" ref="D160" si="45">F28</f>
        <v>0.16783160791618273</v>
      </c>
      <c r="E160" s="164">
        <f t="shared" si="40"/>
        <v>-0.16997015377453847</v>
      </c>
      <c r="F160" s="164">
        <f>(D160-D159)/D159</f>
        <v>2.0556534613325312E-2</v>
      </c>
      <c r="G160" s="164"/>
      <c r="H160" s="164"/>
      <c r="J160" s="59"/>
      <c r="K160" s="59"/>
      <c r="L160" s="149"/>
      <c r="M160" s="114"/>
      <c r="N160" s="114"/>
    </row>
    <row r="161" spans="2:14" ht="29.25" thickBot="1" x14ac:dyDescent="0.25">
      <c r="B161" s="244"/>
      <c r="C161" s="244" t="s">
        <v>280</v>
      </c>
      <c r="D161" s="265">
        <f t="shared" ref="D161:D169" si="46">F29</f>
        <v>0.20219948557198572</v>
      </c>
      <c r="E161" s="47"/>
      <c r="F161" s="47"/>
      <c r="G161" s="114"/>
      <c r="H161" s="114"/>
      <c r="J161" s="718"/>
      <c r="K161" s="272"/>
      <c r="L161" s="164"/>
      <c r="M161" s="164"/>
      <c r="N161" s="164"/>
    </row>
    <row r="162" spans="2:14" x14ac:dyDescent="0.2">
      <c r="B162" s="711" t="s">
        <v>283</v>
      </c>
      <c r="C162" s="256">
        <v>2010</v>
      </c>
      <c r="D162" s="166">
        <f t="shared" si="46"/>
        <v>0.1805141137174768</v>
      </c>
      <c r="E162" s="166"/>
      <c r="F162" s="166"/>
      <c r="G162" s="269"/>
      <c r="H162" s="269"/>
      <c r="J162" s="719"/>
      <c r="K162" s="272"/>
      <c r="L162" s="164"/>
      <c r="M162" s="164"/>
      <c r="N162" s="164"/>
    </row>
    <row r="163" spans="2:14" ht="14.25" customHeight="1" x14ac:dyDescent="0.2">
      <c r="B163" s="712"/>
      <c r="C163" s="476">
        <v>2011</v>
      </c>
      <c r="D163" s="167">
        <f t="shared" si="46"/>
        <v>0.16968136920460111</v>
      </c>
      <c r="E163" s="167">
        <f t="shared" ref="E163:E171" si="47">(D163-$D$172)/$D$172</f>
        <v>-6.0010512695035323E-2</v>
      </c>
      <c r="F163" s="167">
        <f t="shared" ref="F163:F168" si="48">(D163-D162)/D162</f>
        <v>-6.0010512695035323E-2</v>
      </c>
      <c r="G163" s="164"/>
      <c r="H163" s="164"/>
      <c r="J163" s="719"/>
      <c r="K163" s="272"/>
      <c r="L163" s="164"/>
      <c r="M163" s="164"/>
      <c r="N163" s="164"/>
    </row>
    <row r="164" spans="2:14" ht="14.25" customHeight="1" x14ac:dyDescent="0.2">
      <c r="B164" s="712"/>
      <c r="C164" s="480">
        <v>2012</v>
      </c>
      <c r="D164" s="166">
        <f t="shared" si="46"/>
        <v>0.16102119564830969</v>
      </c>
      <c r="E164" s="166">
        <f t="shared" si="47"/>
        <v>-0.10798556227949876</v>
      </c>
      <c r="F164" s="166">
        <f t="shared" si="48"/>
        <v>-5.1037857584995204E-2</v>
      </c>
      <c r="G164" s="164"/>
      <c r="H164" s="164"/>
      <c r="J164" s="719"/>
      <c r="K164" s="77"/>
      <c r="L164" s="164"/>
      <c r="M164" s="164"/>
      <c r="N164" s="164"/>
    </row>
    <row r="165" spans="2:14" ht="14.25" customHeight="1" x14ac:dyDescent="0.2">
      <c r="B165" s="712"/>
      <c r="C165" s="476">
        <v>2013</v>
      </c>
      <c r="D165" s="167">
        <f t="shared" si="46"/>
        <v>0.19240908156278014</v>
      </c>
      <c r="E165" s="167">
        <f t="shared" si="47"/>
        <v>6.5894946385855371E-2</v>
      </c>
      <c r="F165" s="167">
        <f t="shared" si="48"/>
        <v>0.19493015058107935</v>
      </c>
      <c r="G165" s="164"/>
      <c r="H165" s="164"/>
      <c r="J165" s="719"/>
      <c r="K165" s="77"/>
      <c r="L165" s="164"/>
      <c r="M165" s="164"/>
      <c r="N165" s="164"/>
    </row>
    <row r="166" spans="2:14" ht="14.25" customHeight="1" x14ac:dyDescent="0.2">
      <c r="B166" s="712"/>
      <c r="C166" s="480">
        <v>2014</v>
      </c>
      <c r="D166" s="166">
        <f t="shared" si="46"/>
        <v>0.19235272420234059</v>
      </c>
      <c r="E166" s="166">
        <f t="shared" si="47"/>
        <v>6.5582741654164695E-2</v>
      </c>
      <c r="F166" s="166">
        <f t="shared" si="48"/>
        <v>-2.9290384831007915E-4</v>
      </c>
      <c r="G166" s="164"/>
      <c r="H166" s="164"/>
      <c r="J166" s="59"/>
      <c r="K166" s="59"/>
      <c r="L166" s="149"/>
      <c r="M166" s="114"/>
      <c r="N166" s="114"/>
    </row>
    <row r="167" spans="2:14" ht="15" customHeight="1" x14ac:dyDescent="0.2">
      <c r="B167" s="712"/>
      <c r="C167" s="476">
        <v>2015</v>
      </c>
      <c r="D167" s="167">
        <f t="shared" si="46"/>
        <v>0.16680122561273902</v>
      </c>
      <c r="E167" s="167">
        <f t="shared" si="47"/>
        <v>-7.5965739311663269E-2</v>
      </c>
      <c r="F167" s="167">
        <f t="shared" si="48"/>
        <v>-0.13283668684995234</v>
      </c>
      <c r="G167" s="164"/>
      <c r="H167" s="164"/>
      <c r="J167" s="59"/>
      <c r="K167" s="59"/>
      <c r="L167" s="149"/>
      <c r="M167" s="114"/>
      <c r="N167" s="114"/>
    </row>
    <row r="168" spans="2:14" ht="14.25" customHeight="1" x14ac:dyDescent="0.2">
      <c r="B168" s="712"/>
      <c r="C168" s="480">
        <v>2016</v>
      </c>
      <c r="D168" s="166">
        <f t="shared" si="46"/>
        <v>0.16627088695414169</v>
      </c>
      <c r="E168" s="166">
        <f t="shared" si="47"/>
        <v>-7.890367390123984E-2</v>
      </c>
      <c r="F168" s="166">
        <f t="shared" si="48"/>
        <v>-3.1794649988281104E-3</v>
      </c>
      <c r="G168" s="164"/>
      <c r="H168" s="164"/>
      <c r="J168" s="59"/>
      <c r="K168" s="59"/>
      <c r="L168" s="149"/>
      <c r="M168" s="114"/>
      <c r="N168" s="114"/>
    </row>
    <row r="169" spans="2:14" ht="14.25" customHeight="1" x14ac:dyDescent="0.2">
      <c r="B169" s="712"/>
      <c r="C169" s="476">
        <v>2017</v>
      </c>
      <c r="D169" s="167">
        <f t="shared" si="46"/>
        <v>0.12430440383743158</v>
      </c>
      <c r="E169" s="167">
        <f t="shared" si="47"/>
        <v>-0.31138678700779715</v>
      </c>
      <c r="F169" s="167">
        <f t="shared" ref="F169" si="49">(D169-D168)/D168</f>
        <v>-0.25239826337297805</v>
      </c>
      <c r="G169" s="164"/>
      <c r="H169" s="164"/>
      <c r="J169" s="59"/>
      <c r="K169" s="59"/>
      <c r="L169" s="149"/>
      <c r="M169" s="114"/>
      <c r="N169" s="114"/>
    </row>
    <row r="170" spans="2:14" ht="14.25" customHeight="1" x14ac:dyDescent="0.2">
      <c r="B170" s="570"/>
      <c r="C170" s="480">
        <v>2018</v>
      </c>
      <c r="D170" s="166">
        <f t="shared" ref="D170" si="50">F38</f>
        <v>0.16969193960499968</v>
      </c>
      <c r="E170" s="166">
        <f t="shared" si="47"/>
        <v>-5.9951955498698271E-2</v>
      </c>
      <c r="F170" s="166">
        <f t="shared" ref="F170" si="51">(D170-D169)/D169</f>
        <v>0.36513216238844648</v>
      </c>
      <c r="G170" s="164"/>
      <c r="H170" s="164"/>
      <c r="J170" s="59"/>
      <c r="K170" s="59"/>
      <c r="L170" s="149"/>
      <c r="M170" s="114"/>
      <c r="N170" s="114"/>
    </row>
    <row r="171" spans="2:14" ht="14.25" customHeight="1" x14ac:dyDescent="0.2">
      <c r="B171" s="617"/>
      <c r="C171" s="478" t="s">
        <v>711</v>
      </c>
      <c r="D171" s="164">
        <f t="shared" ref="D171" si="52">F39</f>
        <v>0.17021885879648291</v>
      </c>
      <c r="E171" s="164">
        <f t="shared" si="47"/>
        <v>-5.7032963844073886E-2</v>
      </c>
      <c r="F171" s="164">
        <f t="shared" ref="F171" si="53">(D171-D170)/D170</f>
        <v>3.1051515629426396E-3</v>
      </c>
      <c r="G171" s="164"/>
      <c r="H171" s="164"/>
      <c r="J171" s="59"/>
      <c r="K171" s="59"/>
      <c r="L171" s="149"/>
      <c r="M171" s="114"/>
      <c r="N171" s="114"/>
    </row>
    <row r="172" spans="2:14" ht="29.25" thickBot="1" x14ac:dyDescent="0.25">
      <c r="B172" s="244"/>
      <c r="C172" s="244" t="s">
        <v>280</v>
      </c>
      <c r="D172" s="265">
        <f>F40</f>
        <v>0.1805141137174768</v>
      </c>
      <c r="E172" s="47"/>
      <c r="F172" s="47"/>
      <c r="G172" s="114"/>
      <c r="H172" s="114"/>
      <c r="J172" s="9"/>
      <c r="K172" s="9"/>
      <c r="L172" s="9"/>
      <c r="M172" s="9"/>
      <c r="N172" s="9"/>
    </row>
    <row r="173" spans="2:14" x14ac:dyDescent="0.2">
      <c r="D173" s="89"/>
      <c r="G173" s="2"/>
      <c r="H173" s="2"/>
      <c r="I173" s="218"/>
      <c r="J173" s="274"/>
      <c r="K173" s="274"/>
      <c r="L173" s="274"/>
      <c r="M173" s="9"/>
      <c r="N173" s="9"/>
    </row>
    <row r="174" spans="2:14" x14ac:dyDescent="0.2">
      <c r="B174" s="222" t="s">
        <v>303</v>
      </c>
      <c r="C174" s="224"/>
      <c r="D174" s="224"/>
      <c r="E174" s="224"/>
      <c r="F174" s="224"/>
      <c r="G174" s="224"/>
      <c r="H174" s="224"/>
      <c r="I174" s="9"/>
      <c r="J174" s="9"/>
      <c r="K174" s="9"/>
      <c r="L174" s="9"/>
      <c r="M174" s="9"/>
      <c r="N174" s="9"/>
    </row>
    <row r="175" spans="2:14" x14ac:dyDescent="0.2">
      <c r="B175" s="222" t="s">
        <v>446</v>
      </c>
      <c r="C175" s="224"/>
      <c r="D175" s="224"/>
      <c r="E175" s="224"/>
      <c r="F175" s="224"/>
      <c r="G175" s="224"/>
      <c r="H175" s="224"/>
      <c r="I175" s="9"/>
      <c r="J175" s="9"/>
      <c r="K175" s="9"/>
    </row>
    <row r="176" spans="2:14" ht="24" customHeight="1" x14ac:dyDescent="0.2">
      <c r="B176" s="717" t="s">
        <v>712</v>
      </c>
      <c r="C176" s="717"/>
      <c r="D176" s="717"/>
      <c r="E176" s="717"/>
      <c r="F176" s="717"/>
      <c r="G176" s="717"/>
      <c r="H176" s="345"/>
      <c r="I176" s="9"/>
      <c r="J176" s="9"/>
    </row>
    <row r="177" spans="2:14" ht="15" x14ac:dyDescent="0.2">
      <c r="B177" s="29" t="s">
        <v>21</v>
      </c>
      <c r="C177" s="9"/>
      <c r="D177" s="57"/>
      <c r="E177" s="57"/>
      <c r="F177" s="57"/>
      <c r="G177" s="57"/>
      <c r="H177" s="57"/>
      <c r="J177" s="9"/>
      <c r="K177" s="9"/>
      <c r="L177" s="9"/>
      <c r="M177" s="9"/>
      <c r="N177" s="9"/>
    </row>
    <row r="178" spans="2:14" x14ac:dyDescent="0.2">
      <c r="G178" s="2"/>
      <c r="H178" s="2"/>
      <c r="I178" s="10"/>
      <c r="J178" s="9"/>
      <c r="K178" s="9"/>
      <c r="L178" s="9"/>
      <c r="M178" s="9"/>
      <c r="N178" s="9"/>
    </row>
    <row r="179" spans="2:14" x14ac:dyDescent="0.2">
      <c r="B179" s="1" t="s">
        <v>291</v>
      </c>
      <c r="C179" s="10"/>
      <c r="D179" s="10"/>
      <c r="E179" s="10"/>
      <c r="F179" s="10"/>
      <c r="G179" s="9"/>
      <c r="H179" s="9"/>
      <c r="J179" s="9"/>
      <c r="K179" s="9"/>
      <c r="L179" s="9"/>
      <c r="M179" s="9"/>
      <c r="N179" s="9"/>
    </row>
    <row r="180" spans="2:14" ht="15" x14ac:dyDescent="0.25">
      <c r="B180" s="49" t="s">
        <v>331</v>
      </c>
      <c r="G180" s="2"/>
      <c r="H180" s="2"/>
      <c r="J180" s="9"/>
      <c r="K180" s="9"/>
      <c r="L180" s="9"/>
      <c r="M180" s="9"/>
      <c r="N180" s="9"/>
    </row>
    <row r="181" spans="2:14" x14ac:dyDescent="0.2">
      <c r="B181" s="13" t="s">
        <v>716</v>
      </c>
      <c r="G181" s="2"/>
      <c r="H181" s="2"/>
      <c r="J181" s="9"/>
      <c r="K181" s="9"/>
      <c r="L181" s="9"/>
      <c r="M181" s="9"/>
      <c r="N181" s="9"/>
    </row>
    <row r="182" spans="2:14" ht="15" thickBot="1" x14ac:dyDescent="0.25">
      <c r="G182" s="2"/>
      <c r="H182" s="2"/>
      <c r="J182" s="267"/>
      <c r="K182" s="267"/>
      <c r="L182" s="267"/>
      <c r="M182" s="267"/>
      <c r="N182" s="267"/>
    </row>
    <row r="183" spans="2:14" ht="51.75" customHeight="1" thickBot="1" x14ac:dyDescent="0.25">
      <c r="B183" s="263"/>
      <c r="C183" s="263" t="s">
        <v>0</v>
      </c>
      <c r="D183" s="263" t="s">
        <v>307</v>
      </c>
      <c r="E183" s="263" t="s">
        <v>26</v>
      </c>
      <c r="F183" s="263" t="s">
        <v>240</v>
      </c>
      <c r="G183" s="267"/>
      <c r="H183" s="267"/>
      <c r="J183" s="718"/>
      <c r="K183" s="272"/>
      <c r="L183" s="164"/>
      <c r="M183" s="164"/>
      <c r="N183" s="164"/>
    </row>
    <row r="184" spans="2:14" x14ac:dyDescent="0.2">
      <c r="B184" s="711" t="s">
        <v>281</v>
      </c>
      <c r="C184" s="256">
        <v>2010</v>
      </c>
      <c r="D184" s="166">
        <f t="shared" ref="D184:D191" si="54">G8</f>
        <v>9.1691866369376221E-2</v>
      </c>
      <c r="E184" s="166"/>
      <c r="F184" s="166"/>
      <c r="G184" s="164"/>
      <c r="H184" s="164"/>
      <c r="J184" s="719"/>
      <c r="K184" s="272"/>
      <c r="L184" s="164"/>
      <c r="M184" s="164"/>
      <c r="N184" s="164"/>
    </row>
    <row r="185" spans="2:14" ht="14.25" customHeight="1" x14ac:dyDescent="0.2">
      <c r="B185" s="712"/>
      <c r="C185" s="476">
        <v>2011</v>
      </c>
      <c r="D185" s="167">
        <f t="shared" si="54"/>
        <v>9.1646861903252649E-2</v>
      </c>
      <c r="E185" s="167">
        <f t="shared" ref="E185:E193" si="55">(D185-$D$194)/$D$194</f>
        <v>-4.9082288217662908E-4</v>
      </c>
      <c r="F185" s="167">
        <f t="shared" ref="F185:F190" si="56">(D185-D184)/D184</f>
        <v>-4.9082288217662908E-4</v>
      </c>
      <c r="G185" s="164"/>
      <c r="H185" s="164"/>
      <c r="J185" s="719"/>
      <c r="K185" s="272"/>
      <c r="L185" s="164"/>
      <c r="M185" s="164"/>
      <c r="N185" s="164"/>
    </row>
    <row r="186" spans="2:14" ht="14.25" customHeight="1" x14ac:dyDescent="0.2">
      <c r="B186" s="712"/>
      <c r="C186" s="480">
        <v>2012</v>
      </c>
      <c r="D186" s="166">
        <f t="shared" si="54"/>
        <v>9.3803307088897836E-2</v>
      </c>
      <c r="E186" s="166">
        <f t="shared" si="55"/>
        <v>2.3027568345220271E-2</v>
      </c>
      <c r="F186" s="166">
        <f t="shared" si="56"/>
        <v>2.3529940260493001E-2</v>
      </c>
      <c r="G186" s="164"/>
      <c r="H186" s="164"/>
      <c r="J186" s="719"/>
      <c r="K186" s="273"/>
      <c r="L186" s="273"/>
      <c r="M186" s="164"/>
      <c r="N186" s="164"/>
    </row>
    <row r="187" spans="2:14" ht="14.25" customHeight="1" x14ac:dyDescent="0.2">
      <c r="B187" s="712"/>
      <c r="C187" s="476">
        <v>2013</v>
      </c>
      <c r="D187" s="167">
        <f t="shared" si="54"/>
        <v>8.3257274181594898E-2</v>
      </c>
      <c r="E187" s="167">
        <f t="shared" si="55"/>
        <v>-9.1988444796215388E-2</v>
      </c>
      <c r="F187" s="167">
        <f t="shared" si="56"/>
        <v>-0.11242709062814185</v>
      </c>
      <c r="G187" s="164"/>
      <c r="H187" s="164"/>
      <c r="J187" s="719"/>
      <c r="K187" s="273"/>
      <c r="L187" s="164"/>
      <c r="M187" s="164"/>
      <c r="N187" s="164"/>
    </row>
    <row r="188" spans="2:14" ht="14.25" customHeight="1" x14ac:dyDescent="0.2">
      <c r="B188" s="712"/>
      <c r="C188" s="480">
        <v>2014</v>
      </c>
      <c r="D188" s="166">
        <f t="shared" si="54"/>
        <v>0.10217042990507925</v>
      </c>
      <c r="E188" s="166">
        <f t="shared" si="55"/>
        <v>0.1142801859162802</v>
      </c>
      <c r="F188" s="166">
        <f t="shared" si="56"/>
        <v>0.22716520459500408</v>
      </c>
      <c r="G188" s="164"/>
      <c r="H188" s="164"/>
      <c r="J188" s="59"/>
      <c r="K188" s="59"/>
      <c r="L188" s="149"/>
      <c r="M188" s="114"/>
      <c r="N188" s="114"/>
    </row>
    <row r="189" spans="2:14" ht="15" customHeight="1" x14ac:dyDescent="0.2">
      <c r="B189" s="712"/>
      <c r="C189" s="476">
        <v>2015</v>
      </c>
      <c r="D189" s="167">
        <f t="shared" si="54"/>
        <v>0.1090846023048592</v>
      </c>
      <c r="E189" s="167">
        <f t="shared" si="55"/>
        <v>0.1896867914697819</v>
      </c>
      <c r="F189" s="167">
        <f t="shared" si="56"/>
        <v>6.7672930477081353E-2</v>
      </c>
      <c r="G189" s="164"/>
      <c r="H189" s="164"/>
      <c r="J189" s="59"/>
      <c r="K189" s="59"/>
      <c r="L189" s="149"/>
      <c r="M189" s="114"/>
      <c r="N189" s="114"/>
    </row>
    <row r="190" spans="2:14" ht="14.25" customHeight="1" x14ac:dyDescent="0.2">
      <c r="B190" s="712"/>
      <c r="C190" s="480">
        <v>2016</v>
      </c>
      <c r="D190" s="166">
        <f t="shared" si="54"/>
        <v>0.10063820391409445</v>
      </c>
      <c r="E190" s="166">
        <f t="shared" si="55"/>
        <v>9.7569587128680996E-2</v>
      </c>
      <c r="F190" s="166">
        <f t="shared" si="56"/>
        <v>-7.7429794969225474E-2</v>
      </c>
      <c r="G190" s="164"/>
      <c r="H190" s="164"/>
      <c r="J190" s="59"/>
      <c r="K190" s="59"/>
      <c r="L190" s="149"/>
      <c r="M190" s="114"/>
      <c r="N190" s="114"/>
    </row>
    <row r="191" spans="2:14" ht="14.25" customHeight="1" x14ac:dyDescent="0.2">
      <c r="B191" s="712"/>
      <c r="C191" s="476">
        <v>2017</v>
      </c>
      <c r="D191" s="167">
        <f t="shared" si="54"/>
        <v>0.10397751364505989</v>
      </c>
      <c r="E191" s="167">
        <f t="shared" si="55"/>
        <v>0.13398840881034677</v>
      </c>
      <c r="F191" s="167">
        <f t="shared" ref="F191" si="57">(D191-D190)/D190</f>
        <v>3.3181332745325032E-2</v>
      </c>
      <c r="G191" s="164"/>
      <c r="H191" s="164"/>
      <c r="J191" s="59"/>
      <c r="K191" s="59"/>
      <c r="L191" s="149"/>
      <c r="M191" s="114"/>
      <c r="N191" s="114"/>
    </row>
    <row r="192" spans="2:14" ht="14.25" customHeight="1" x14ac:dyDescent="0.2">
      <c r="B192" s="570"/>
      <c r="C192" s="480">
        <v>2018</v>
      </c>
      <c r="D192" s="166">
        <f t="shared" ref="D192" si="58">G16</f>
        <v>0.1158750855132745</v>
      </c>
      <c r="E192" s="166">
        <f t="shared" si="55"/>
        <v>0.26374443122880009</v>
      </c>
      <c r="F192" s="166">
        <f t="shared" ref="F192" si="59">(D192-D191)/D191</f>
        <v>0.11442446978323065</v>
      </c>
      <c r="G192" s="164"/>
      <c r="H192" s="164"/>
      <c r="J192" s="59"/>
      <c r="K192" s="59"/>
      <c r="L192" s="149"/>
      <c r="M192" s="114"/>
      <c r="N192" s="114"/>
    </row>
    <row r="193" spans="2:14" ht="14.25" customHeight="1" x14ac:dyDescent="0.2">
      <c r="B193" s="617"/>
      <c r="C193" s="478" t="s">
        <v>711</v>
      </c>
      <c r="D193" s="164">
        <f t="shared" ref="D193" si="60">G17</f>
        <v>0.12071355319263777</v>
      </c>
      <c r="E193" s="164">
        <f t="shared" si="55"/>
        <v>0.31651320855820619</v>
      </c>
      <c r="F193" s="164">
        <f t="shared" ref="F193" si="61">(D193-D192)/D192</f>
        <v>4.1755893063043177E-2</v>
      </c>
      <c r="G193" s="164"/>
      <c r="H193" s="164"/>
      <c r="J193" s="59"/>
      <c r="K193" s="59"/>
      <c r="L193" s="149"/>
      <c r="M193" s="114"/>
      <c r="N193" s="114"/>
    </row>
    <row r="194" spans="2:14" ht="29.25" thickBot="1" x14ac:dyDescent="0.25">
      <c r="B194" s="244"/>
      <c r="C194" s="244" t="s">
        <v>280</v>
      </c>
      <c r="D194" s="265">
        <f t="shared" ref="D194:D202" si="62">G18</f>
        <v>9.1691866369376221E-2</v>
      </c>
      <c r="E194" s="47"/>
      <c r="F194" s="47"/>
      <c r="G194" s="114"/>
      <c r="H194" s="114"/>
      <c r="J194" s="718"/>
      <c r="K194" s="272"/>
      <c r="L194" s="164"/>
      <c r="M194" s="164"/>
      <c r="N194" s="164"/>
    </row>
    <row r="195" spans="2:14" ht="14.25" customHeight="1" x14ac:dyDescent="0.2">
      <c r="B195" s="711" t="s">
        <v>282</v>
      </c>
      <c r="C195" s="256">
        <v>2010</v>
      </c>
      <c r="D195" s="166">
        <f t="shared" si="62"/>
        <v>0.21386627445963358</v>
      </c>
      <c r="E195" s="166"/>
      <c r="F195" s="166"/>
      <c r="G195" s="269"/>
      <c r="H195" s="269"/>
      <c r="J195" s="719"/>
      <c r="K195" s="272"/>
      <c r="L195" s="164"/>
      <c r="M195" s="164"/>
      <c r="N195" s="164"/>
    </row>
    <row r="196" spans="2:14" ht="14.25" customHeight="1" x14ac:dyDescent="0.2">
      <c r="B196" s="712"/>
      <c r="C196" s="476">
        <v>2011</v>
      </c>
      <c r="D196" s="167">
        <f t="shared" si="62"/>
        <v>0.21187126643978413</v>
      </c>
      <c r="E196" s="167">
        <f t="shared" ref="E196:E204" si="63">(D196-$D$205)/$D$205</f>
        <v>-9.3282965015879481E-3</v>
      </c>
      <c r="F196" s="167">
        <f t="shared" ref="F196:F201" si="64">(D196-D195)/D195</f>
        <v>-9.3282965015879481E-3</v>
      </c>
      <c r="G196" s="164"/>
      <c r="H196" s="164"/>
      <c r="J196" s="719"/>
      <c r="K196" s="272"/>
      <c r="L196" s="164"/>
      <c r="M196" s="164"/>
      <c r="N196" s="164"/>
    </row>
    <row r="197" spans="2:14" ht="14.25" customHeight="1" x14ac:dyDescent="0.2">
      <c r="B197" s="712"/>
      <c r="C197" s="480">
        <v>2012</v>
      </c>
      <c r="D197" s="166">
        <f t="shared" si="62"/>
        <v>0.20262559867273774</v>
      </c>
      <c r="E197" s="166">
        <f t="shared" si="63"/>
        <v>-5.2559365965003824E-2</v>
      </c>
      <c r="F197" s="166">
        <f t="shared" si="64"/>
        <v>-4.3638138962434965E-2</v>
      </c>
      <c r="G197" s="164"/>
      <c r="H197" s="164"/>
      <c r="J197" s="719"/>
      <c r="K197" s="273"/>
      <c r="L197" s="273"/>
      <c r="M197" s="164"/>
      <c r="N197" s="164"/>
    </row>
    <row r="198" spans="2:14" ht="14.25" customHeight="1" x14ac:dyDescent="0.2">
      <c r="B198" s="712"/>
      <c r="C198" s="476">
        <v>2013</v>
      </c>
      <c r="D198" s="167">
        <f t="shared" si="62"/>
        <v>0.19339404235129817</v>
      </c>
      <c r="E198" s="167">
        <f t="shared" si="63"/>
        <v>-9.5724452862246207E-2</v>
      </c>
      <c r="F198" s="167">
        <f t="shared" si="64"/>
        <v>-4.5559674502674924E-2</v>
      </c>
      <c r="G198" s="164"/>
      <c r="H198" s="164"/>
      <c r="J198" s="719"/>
      <c r="K198" s="273"/>
      <c r="L198" s="164"/>
      <c r="M198" s="164"/>
      <c r="N198" s="164"/>
    </row>
    <row r="199" spans="2:14" ht="14.25" customHeight="1" x14ac:dyDescent="0.2">
      <c r="B199" s="712"/>
      <c r="C199" s="480">
        <v>2014</v>
      </c>
      <c r="D199" s="166">
        <f t="shared" si="62"/>
        <v>0.21210789160198631</v>
      </c>
      <c r="E199" s="166">
        <f t="shared" si="63"/>
        <v>-8.2218800607533355E-3</v>
      </c>
      <c r="F199" s="166">
        <f t="shared" si="64"/>
        <v>9.676538647811414E-2</v>
      </c>
      <c r="G199" s="164"/>
      <c r="H199" s="164"/>
      <c r="J199" s="59"/>
      <c r="K199" s="59"/>
      <c r="L199" s="149"/>
      <c r="M199" s="114"/>
      <c r="N199" s="114"/>
    </row>
    <row r="200" spans="2:14" ht="15" customHeight="1" x14ac:dyDescent="0.2">
      <c r="B200" s="712"/>
      <c r="C200" s="476">
        <v>2015</v>
      </c>
      <c r="D200" s="167">
        <f t="shared" si="62"/>
        <v>0.23578598197695053</v>
      </c>
      <c r="E200" s="167">
        <f t="shared" si="63"/>
        <v>0.10249258595213528</v>
      </c>
      <c r="F200" s="167">
        <f t="shared" si="64"/>
        <v>0.11163229333963393</v>
      </c>
      <c r="G200" s="164"/>
      <c r="H200" s="164"/>
      <c r="J200" s="59"/>
      <c r="K200" s="59"/>
      <c r="L200" s="149"/>
      <c r="M200" s="114"/>
      <c r="N200" s="114"/>
    </row>
    <row r="201" spans="2:14" ht="14.25" customHeight="1" x14ac:dyDescent="0.2">
      <c r="B201" s="712"/>
      <c r="C201" s="480">
        <v>2016</v>
      </c>
      <c r="D201" s="166">
        <f t="shared" si="62"/>
        <v>0.23481949822072021</v>
      </c>
      <c r="E201" s="166">
        <f t="shared" si="63"/>
        <v>9.7973482794462149E-2</v>
      </c>
      <c r="F201" s="166">
        <f t="shared" si="64"/>
        <v>-4.0989873449083928E-3</v>
      </c>
      <c r="G201" s="164"/>
      <c r="H201" s="164"/>
      <c r="J201" s="59"/>
      <c r="K201" s="59"/>
      <c r="L201" s="149"/>
      <c r="M201" s="114"/>
      <c r="N201" s="114"/>
    </row>
    <row r="202" spans="2:14" ht="14.25" customHeight="1" x14ac:dyDescent="0.2">
      <c r="B202" s="712"/>
      <c r="C202" s="476">
        <v>2017</v>
      </c>
      <c r="D202" s="167">
        <f t="shared" si="62"/>
        <v>0.23201244552760839</v>
      </c>
      <c r="E202" s="167">
        <f t="shared" si="63"/>
        <v>8.484821234121151E-2</v>
      </c>
      <c r="F202" s="167">
        <f t="shared" ref="F202" si="65">(D202-D201)/D201</f>
        <v>-1.1954086923707306E-2</v>
      </c>
      <c r="G202" s="164"/>
      <c r="H202" s="164"/>
      <c r="J202" s="59"/>
      <c r="K202" s="59"/>
      <c r="L202" s="149"/>
      <c r="M202" s="114"/>
      <c r="N202" s="114"/>
    </row>
    <row r="203" spans="2:14" ht="14.25" customHeight="1" x14ac:dyDescent="0.2">
      <c r="B203" s="570"/>
      <c r="C203" s="480">
        <v>2018</v>
      </c>
      <c r="D203" s="166">
        <f t="shared" ref="D203" si="66">G27</f>
        <v>0.2356817010457605</v>
      </c>
      <c r="E203" s="166">
        <f t="shared" si="63"/>
        <v>0.10200498718765731</v>
      </c>
      <c r="F203" s="166">
        <f t="shared" ref="F203" si="67">(D203-D202)/D202</f>
        <v>1.5814908160672315E-2</v>
      </c>
      <c r="G203" s="164"/>
      <c r="H203" s="164"/>
      <c r="J203" s="59"/>
      <c r="K203" s="59"/>
      <c r="L203" s="149"/>
      <c r="M203" s="114"/>
      <c r="N203" s="114"/>
    </row>
    <row r="204" spans="2:14" ht="14.25" customHeight="1" x14ac:dyDescent="0.2">
      <c r="B204" s="617"/>
      <c r="C204" s="478" t="s">
        <v>711</v>
      </c>
      <c r="D204" s="164">
        <f t="shared" ref="D204" si="68">G28</f>
        <v>0.23549342977103768</v>
      </c>
      <c r="E204" s="164">
        <f t="shared" si="63"/>
        <v>0.10112466477497903</v>
      </c>
      <c r="F204" s="164">
        <f t="shared" ref="F204" si="69">(D204-D203)/D203</f>
        <v>-7.9883704966242797E-4</v>
      </c>
      <c r="G204" s="164"/>
      <c r="H204" s="164"/>
      <c r="J204" s="59"/>
      <c r="K204" s="59"/>
      <c r="L204" s="149"/>
      <c r="M204" s="114"/>
      <c r="N204" s="114"/>
    </row>
    <row r="205" spans="2:14" ht="29.25" thickBot="1" x14ac:dyDescent="0.25">
      <c r="B205" s="244"/>
      <c r="C205" s="244" t="s">
        <v>280</v>
      </c>
      <c r="D205" s="265">
        <f t="shared" ref="D205:D213" si="70">G29</f>
        <v>0.21386627445963358</v>
      </c>
      <c r="E205" s="47"/>
      <c r="F205" s="47"/>
      <c r="G205" s="114"/>
      <c r="H205" s="114"/>
      <c r="J205" s="718"/>
      <c r="K205" s="272"/>
      <c r="L205" s="164"/>
      <c r="M205" s="164"/>
      <c r="N205" s="164"/>
    </row>
    <row r="206" spans="2:14" x14ac:dyDescent="0.2">
      <c r="B206" s="711" t="s">
        <v>283</v>
      </c>
      <c r="C206" s="256">
        <v>2010</v>
      </c>
      <c r="D206" s="166">
        <f t="shared" si="70"/>
        <v>8.3590792241759165E-2</v>
      </c>
      <c r="E206" s="166"/>
      <c r="F206" s="166"/>
      <c r="G206" s="269"/>
      <c r="H206" s="269"/>
      <c r="J206" s="719"/>
      <c r="K206" s="272"/>
      <c r="L206" s="164"/>
      <c r="M206" s="164"/>
      <c r="N206" s="164"/>
    </row>
    <row r="207" spans="2:14" ht="14.25" customHeight="1" x14ac:dyDescent="0.2">
      <c r="B207" s="712"/>
      <c r="C207" s="476">
        <v>2011</v>
      </c>
      <c r="D207" s="167">
        <f t="shared" si="70"/>
        <v>8.3690452403444845E-2</v>
      </c>
      <c r="E207" s="167">
        <f t="shared" ref="E207:E214" si="71">(D207-$D$216)/$D$216</f>
        <v>1.1922385111202865E-3</v>
      </c>
      <c r="F207" s="167">
        <f t="shared" ref="F207:F212" si="72">(D207-D206)/D206</f>
        <v>1.1922385111202865E-3</v>
      </c>
      <c r="G207" s="164"/>
      <c r="H207" s="164"/>
      <c r="J207" s="719"/>
      <c r="K207" s="272"/>
      <c r="L207" s="164"/>
      <c r="M207" s="164"/>
      <c r="N207" s="164"/>
    </row>
    <row r="208" spans="2:14" ht="14.25" customHeight="1" x14ac:dyDescent="0.2">
      <c r="B208" s="712"/>
      <c r="C208" s="480">
        <v>2012</v>
      </c>
      <c r="D208" s="166">
        <f t="shared" si="70"/>
        <v>8.6085741571368488E-2</v>
      </c>
      <c r="E208" s="166">
        <f t="shared" si="71"/>
        <v>2.9847178890152079E-2</v>
      </c>
      <c r="F208" s="166">
        <f t="shared" si="72"/>
        <v>2.8620817538143072E-2</v>
      </c>
      <c r="G208" s="164"/>
      <c r="H208" s="164"/>
      <c r="J208" s="719"/>
      <c r="K208" s="77"/>
      <c r="L208" s="164"/>
      <c r="M208" s="164"/>
      <c r="N208" s="164"/>
    </row>
    <row r="209" spans="2:14" ht="14.25" customHeight="1" x14ac:dyDescent="0.2">
      <c r="B209" s="712"/>
      <c r="C209" s="476">
        <v>2013</v>
      </c>
      <c r="D209" s="167">
        <f t="shared" si="70"/>
        <v>7.5484619900605218E-2</v>
      </c>
      <c r="E209" s="167">
        <f t="shared" si="71"/>
        <v>-9.697446481556822E-2</v>
      </c>
      <c r="F209" s="167">
        <f t="shared" si="72"/>
        <v>-0.12314608060818666</v>
      </c>
      <c r="G209" s="164"/>
      <c r="H209" s="164"/>
      <c r="J209" s="719"/>
      <c r="K209" s="77"/>
      <c r="L209" s="164"/>
      <c r="M209" s="164"/>
      <c r="N209" s="164"/>
    </row>
    <row r="210" spans="2:14" ht="14.25" customHeight="1" x14ac:dyDescent="0.2">
      <c r="B210" s="712"/>
      <c r="C210" s="480">
        <v>2014</v>
      </c>
      <c r="D210" s="166">
        <f t="shared" si="70"/>
        <v>9.3939946894903467E-2</v>
      </c>
      <c r="E210" s="166">
        <f t="shared" si="71"/>
        <v>0.12380735216879797</v>
      </c>
      <c r="F210" s="166">
        <f t="shared" si="72"/>
        <v>0.24449122243179339</v>
      </c>
      <c r="G210" s="164"/>
      <c r="H210" s="164"/>
      <c r="J210" s="59"/>
      <c r="K210" s="59"/>
      <c r="L210" s="149"/>
      <c r="M210" s="114"/>
      <c r="N210" s="114"/>
    </row>
    <row r="211" spans="2:14" ht="15" customHeight="1" x14ac:dyDescent="0.2">
      <c r="B211" s="712"/>
      <c r="C211" s="476">
        <v>2015</v>
      </c>
      <c r="D211" s="167">
        <f t="shared" si="70"/>
        <v>0.10002530507329591</v>
      </c>
      <c r="E211" s="167">
        <f t="shared" si="71"/>
        <v>0.19660673611042304</v>
      </c>
      <c r="F211" s="167">
        <f t="shared" si="72"/>
        <v>6.4779238008304513E-2</v>
      </c>
      <c r="G211" s="164"/>
      <c r="H211" s="164"/>
      <c r="J211" s="59"/>
      <c r="K211" s="59"/>
      <c r="L211" s="149"/>
      <c r="M211" s="114"/>
      <c r="N211" s="114"/>
    </row>
    <row r="212" spans="2:14" ht="14.25" customHeight="1" x14ac:dyDescent="0.2">
      <c r="B212" s="712"/>
      <c r="C212" s="480">
        <v>2016</v>
      </c>
      <c r="D212" s="166">
        <f t="shared" si="70"/>
        <v>9.2342793137577983E-2</v>
      </c>
      <c r="E212" s="166">
        <f t="shared" si="71"/>
        <v>0.1047005377160023</v>
      </c>
      <c r="F212" s="166">
        <f t="shared" si="72"/>
        <v>-7.6805683622643103E-2</v>
      </c>
      <c r="G212" s="164"/>
      <c r="H212" s="164"/>
      <c r="J212" s="59"/>
      <c r="K212" s="59"/>
      <c r="L212" s="149"/>
      <c r="M212" s="114"/>
      <c r="N212" s="114"/>
    </row>
    <row r="213" spans="2:14" ht="14.25" customHeight="1" x14ac:dyDescent="0.2">
      <c r="B213" s="712"/>
      <c r="C213" s="476">
        <v>2017</v>
      </c>
      <c r="D213" s="167">
        <f t="shared" si="70"/>
        <v>9.4476636501695799E-2</v>
      </c>
      <c r="E213" s="167">
        <f t="shared" si="71"/>
        <v>0.1302277914588113</v>
      </c>
      <c r="F213" s="167">
        <f t="shared" ref="F213" si="73">(D213-D212)/D212</f>
        <v>2.3107849477096543E-2</v>
      </c>
      <c r="G213" s="164"/>
      <c r="H213" s="164"/>
      <c r="J213" s="59"/>
      <c r="K213" s="59"/>
      <c r="L213" s="149"/>
      <c r="M213" s="114"/>
      <c r="N213" s="114"/>
    </row>
    <row r="214" spans="2:14" ht="14.25" customHeight="1" x14ac:dyDescent="0.2">
      <c r="B214" s="570"/>
      <c r="C214" s="480">
        <v>2018</v>
      </c>
      <c r="D214" s="166">
        <f t="shared" ref="D214" si="74">G38</f>
        <v>0.1066346274084605</v>
      </c>
      <c r="E214" s="166">
        <f t="shared" si="71"/>
        <v>0.27567432427311533</v>
      </c>
      <c r="F214" s="166">
        <f t="shared" ref="F214" si="75">(D214-D213)/D213</f>
        <v>0.12868780427578483</v>
      </c>
      <c r="G214" s="164"/>
      <c r="H214" s="164"/>
      <c r="J214" s="59"/>
      <c r="K214" s="59"/>
      <c r="L214" s="149"/>
      <c r="M214" s="114"/>
      <c r="N214" s="114"/>
    </row>
    <row r="215" spans="2:14" ht="14.25" customHeight="1" x14ac:dyDescent="0.2">
      <c r="B215" s="617"/>
      <c r="C215" s="478" t="s">
        <v>711</v>
      </c>
      <c r="D215" s="164">
        <f t="shared" ref="D215" si="76">G39</f>
        <v>0.11146930778439426</v>
      </c>
      <c r="E215" s="164">
        <f t="shared" ref="E215" si="77">(D215-$D$216)/$D$216</f>
        <v>0.33351179950544746</v>
      </c>
      <c r="F215" s="164">
        <f>(D215-D214)/D214</f>
        <v>4.5338746835159628E-2</v>
      </c>
      <c r="G215" s="164"/>
      <c r="H215" s="164"/>
      <c r="J215" s="59"/>
      <c r="K215" s="59"/>
      <c r="L215" s="149"/>
      <c r="M215" s="114"/>
      <c r="N215" s="114"/>
    </row>
    <row r="216" spans="2:14" ht="29.25" thickBot="1" x14ac:dyDescent="0.25">
      <c r="B216" s="244"/>
      <c r="C216" s="244" t="s">
        <v>280</v>
      </c>
      <c r="D216" s="265">
        <f t="shared" ref="D216" si="78">G40</f>
        <v>8.3590792241759165E-2</v>
      </c>
      <c r="E216" s="47"/>
      <c r="F216" s="47"/>
      <c r="G216" s="114"/>
      <c r="H216" s="114"/>
      <c r="J216" s="9"/>
      <c r="K216" s="9"/>
      <c r="L216" s="9"/>
      <c r="M216" s="9"/>
      <c r="N216" s="9"/>
    </row>
    <row r="217" spans="2:14" x14ac:dyDescent="0.2">
      <c r="D217" s="89"/>
      <c r="G217" s="2"/>
      <c r="H217" s="2"/>
      <c r="I217" s="218"/>
      <c r="J217" s="274"/>
      <c r="K217" s="274"/>
      <c r="L217" s="274"/>
      <c r="M217" s="9"/>
      <c r="N217" s="9"/>
    </row>
    <row r="218" spans="2:14" x14ac:dyDescent="0.2">
      <c r="B218" s="222" t="s">
        <v>303</v>
      </c>
      <c r="C218" s="224"/>
      <c r="D218" s="224"/>
      <c r="E218" s="224"/>
      <c r="F218" s="224"/>
      <c r="G218" s="224"/>
      <c r="H218" s="224"/>
      <c r="I218" s="9"/>
      <c r="J218" s="9"/>
      <c r="K218" s="9"/>
      <c r="L218" s="9"/>
      <c r="M218" s="9"/>
      <c r="N218" s="9"/>
    </row>
    <row r="219" spans="2:14" x14ac:dyDescent="0.2">
      <c r="B219" s="222" t="s">
        <v>446</v>
      </c>
      <c r="C219" s="224"/>
      <c r="D219" s="224"/>
      <c r="E219" s="224"/>
      <c r="F219" s="224"/>
      <c r="G219" s="224"/>
      <c r="H219" s="224"/>
      <c r="I219" s="9"/>
      <c r="J219" s="9"/>
      <c r="K219" s="9"/>
    </row>
    <row r="220" spans="2:14" ht="26.25" customHeight="1" x14ac:dyDescent="0.2">
      <c r="B220" s="717" t="s">
        <v>712</v>
      </c>
      <c r="C220" s="717"/>
      <c r="D220" s="717"/>
      <c r="E220" s="717"/>
      <c r="F220" s="717"/>
      <c r="G220" s="717"/>
      <c r="H220" s="345"/>
      <c r="I220" s="9"/>
      <c r="J220" s="9"/>
    </row>
    <row r="221" spans="2:14" ht="15" x14ac:dyDescent="0.2">
      <c r="B221" s="29" t="s">
        <v>21</v>
      </c>
      <c r="C221" s="9"/>
      <c r="D221" s="57"/>
      <c r="E221" s="57"/>
      <c r="F221" s="57"/>
      <c r="G221" s="57"/>
      <c r="H221" s="57"/>
      <c r="J221" s="9"/>
      <c r="K221" s="9"/>
      <c r="L221" s="9"/>
      <c r="M221" s="9"/>
      <c r="N221" s="9"/>
    </row>
    <row r="222" spans="2:14" x14ac:dyDescent="0.2">
      <c r="G222" s="2"/>
      <c r="H222" s="2"/>
      <c r="J222" s="9"/>
      <c r="K222" s="9"/>
      <c r="L222" s="9"/>
      <c r="M222" s="9"/>
      <c r="N222" s="9"/>
    </row>
    <row r="223" spans="2:14" x14ac:dyDescent="0.2">
      <c r="G223" s="2"/>
      <c r="H223" s="2"/>
      <c r="J223" s="9"/>
      <c r="K223" s="9"/>
      <c r="L223" s="9"/>
      <c r="M223" s="9"/>
      <c r="N223" s="9"/>
    </row>
    <row r="224" spans="2:14" x14ac:dyDescent="0.2">
      <c r="G224" s="2"/>
      <c r="H224" s="2"/>
      <c r="J224" s="9"/>
      <c r="K224" s="9"/>
      <c r="L224" s="9"/>
      <c r="M224" s="9"/>
      <c r="N224" s="9"/>
    </row>
    <row r="225" spans="7:14" x14ac:dyDescent="0.2">
      <c r="G225" s="2"/>
      <c r="H225" s="2"/>
      <c r="J225" s="9"/>
      <c r="K225" s="9"/>
      <c r="L225" s="9"/>
      <c r="M225" s="9"/>
      <c r="N225" s="9"/>
    </row>
    <row r="226" spans="7:14" x14ac:dyDescent="0.2">
      <c r="G226" s="2"/>
      <c r="H226" s="2"/>
      <c r="J226" s="9"/>
      <c r="K226" s="9"/>
      <c r="L226" s="9"/>
      <c r="M226" s="9"/>
      <c r="N226" s="9"/>
    </row>
    <row r="227" spans="7:14" x14ac:dyDescent="0.2">
      <c r="G227" s="2"/>
      <c r="H227" s="2"/>
      <c r="J227" s="9"/>
      <c r="K227" s="9"/>
      <c r="L227" s="9"/>
      <c r="M227" s="9"/>
      <c r="N227" s="9"/>
    </row>
    <row r="228" spans="7:14" x14ac:dyDescent="0.2">
      <c r="G228" s="2"/>
      <c r="H228" s="2"/>
    </row>
    <row r="229" spans="7:14" x14ac:dyDescent="0.2">
      <c r="G229" s="2"/>
      <c r="H229" s="2"/>
    </row>
    <row r="230" spans="7:14" x14ac:dyDescent="0.2">
      <c r="G230" s="2"/>
      <c r="H230" s="2"/>
    </row>
    <row r="231" spans="7:14" x14ac:dyDescent="0.2">
      <c r="G231" s="2"/>
      <c r="H231" s="2"/>
    </row>
  </sheetData>
  <mergeCells count="34">
    <mergeCell ref="J106:J110"/>
    <mergeCell ref="J117:J121"/>
    <mergeCell ref="J95:J99"/>
    <mergeCell ref="B140:B147"/>
    <mergeCell ref="K4:T4"/>
    <mergeCell ref="K29:T29"/>
    <mergeCell ref="K54:T54"/>
    <mergeCell ref="J73:J77"/>
    <mergeCell ref="J62:J66"/>
    <mergeCell ref="B74:B81"/>
    <mergeCell ref="B63:B70"/>
    <mergeCell ref="B52:B59"/>
    <mergeCell ref="B8:B15"/>
    <mergeCell ref="J139:J143"/>
    <mergeCell ref="B118:B125"/>
    <mergeCell ref="B107:B114"/>
    <mergeCell ref="J194:J198"/>
    <mergeCell ref="J205:J209"/>
    <mergeCell ref="J150:J154"/>
    <mergeCell ref="J161:J165"/>
    <mergeCell ref="J183:J187"/>
    <mergeCell ref="B96:B103"/>
    <mergeCell ref="B30:B37"/>
    <mergeCell ref="B19:B26"/>
    <mergeCell ref="B88:G88"/>
    <mergeCell ref="B44:G44"/>
    <mergeCell ref="B220:G220"/>
    <mergeCell ref="B176:G176"/>
    <mergeCell ref="B132:G132"/>
    <mergeCell ref="B206:B213"/>
    <mergeCell ref="B195:B202"/>
    <mergeCell ref="B184:B191"/>
    <mergeCell ref="B162:B169"/>
    <mergeCell ref="B151:B158"/>
  </mergeCells>
  <hyperlinks>
    <hyperlink ref="B45" location="Contents!A1" tooltip="Contents Page" display="Return to Contents Page"/>
    <hyperlink ref="B89" location="Contents!A1" tooltip="Contents Page" display="Return to Contents Page"/>
    <hyperlink ref="B133" location="Contents!A1" tooltip="Contents Page" display="Return to Contents Page"/>
    <hyperlink ref="B177" location="Contents!A1" tooltip="Contents Page" display="Return to Contents Page"/>
    <hyperlink ref="B221" location="Contents!A1" tooltip="Contents Page" display="Return to Contents Page"/>
  </hyperlinks>
  <pageMargins left="0.70866141732283472" right="0.70866141732283472" top="0.74803149606299213" bottom="4.9800000000000004" header="0.31496062992125984" footer="0.31496062992125984"/>
  <pageSetup scale="39" fitToHeight="3" orientation="portrait" r:id="rId1"/>
  <rowBreaks count="2" manualBreakCount="2">
    <brk id="46" max="13" man="1"/>
    <brk id="133" max="1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S58"/>
  <sheetViews>
    <sheetView showGridLines="0" zoomScaleNormal="100" workbookViewId="0">
      <selection activeCell="G12" sqref="G12"/>
    </sheetView>
  </sheetViews>
  <sheetFormatPr defaultRowHeight="14.25" x14ac:dyDescent="0.2"/>
  <cols>
    <col min="1" max="1" width="8.7109375" style="1" customWidth="1"/>
    <col min="2" max="2" width="35.7109375" style="1" customWidth="1"/>
    <col min="3" max="6" width="14.7109375" style="1" customWidth="1"/>
    <col min="7" max="7" width="13" style="1" customWidth="1"/>
    <col min="8" max="8" width="14.140625" style="1" customWidth="1"/>
    <col min="9" max="12" width="14.5703125" style="1" customWidth="1"/>
    <col min="13" max="16384" width="9.140625" style="1"/>
  </cols>
  <sheetData>
    <row r="1" spans="1:19" s="10" customFormat="1" x14ac:dyDescent="0.2">
      <c r="B1" s="163" t="s">
        <v>500</v>
      </c>
      <c r="C1" s="13"/>
      <c r="D1" s="13"/>
      <c r="E1" s="13"/>
      <c r="F1" s="13"/>
      <c r="G1" s="13"/>
      <c r="H1" s="13"/>
      <c r="I1" s="13"/>
      <c r="J1" s="13"/>
      <c r="K1" s="13"/>
      <c r="L1" s="13"/>
      <c r="M1" s="13"/>
      <c r="N1" s="13"/>
    </row>
    <row r="2" spans="1:19" s="10" customFormat="1" x14ac:dyDescent="0.2"/>
    <row r="3" spans="1:19" s="10" customFormat="1" x14ac:dyDescent="0.2">
      <c r="B3" s="1" t="s">
        <v>383</v>
      </c>
    </row>
    <row r="4" spans="1:19" ht="15" x14ac:dyDescent="0.25">
      <c r="B4" s="49" t="s">
        <v>463</v>
      </c>
      <c r="H4" s="706" t="s">
        <v>734</v>
      </c>
      <c r="I4" s="706"/>
      <c r="J4" s="706"/>
      <c r="K4" s="706"/>
      <c r="L4" s="706"/>
      <c r="M4" s="706"/>
      <c r="N4" s="706"/>
      <c r="O4" s="706"/>
      <c r="P4" s="264"/>
      <c r="Q4" s="264"/>
      <c r="R4" s="264"/>
      <c r="S4" s="264"/>
    </row>
    <row r="5" spans="1:19" x14ac:dyDescent="0.2">
      <c r="B5" s="13" t="s">
        <v>733</v>
      </c>
    </row>
    <row r="6" spans="1:19" ht="15" customHeight="1" thickBot="1" x14ac:dyDescent="0.25">
      <c r="D6" s="346"/>
      <c r="F6" s="346"/>
      <c r="G6" s="346"/>
    </row>
    <row r="7" spans="1:19" ht="15.75" customHeight="1" x14ac:dyDescent="0.2">
      <c r="B7" s="435"/>
      <c r="C7" s="704" t="s">
        <v>385</v>
      </c>
      <c r="D7" s="704"/>
      <c r="E7" s="704"/>
      <c r="F7" s="704"/>
      <c r="G7" s="704"/>
    </row>
    <row r="8" spans="1:19" ht="17.25" customHeight="1" thickBot="1" x14ac:dyDescent="0.25">
      <c r="B8" s="434"/>
      <c r="C8" s="434" t="s">
        <v>272</v>
      </c>
      <c r="D8" s="434" t="s">
        <v>350</v>
      </c>
      <c r="E8" s="434" t="s">
        <v>469</v>
      </c>
      <c r="F8" s="434" t="s">
        <v>568</v>
      </c>
      <c r="G8" s="434" t="s">
        <v>601</v>
      </c>
    </row>
    <row r="9" spans="1:19" ht="28.5" customHeight="1" x14ac:dyDescent="0.2">
      <c r="A9" s="370" t="s">
        <v>386</v>
      </c>
      <c r="B9" s="436" t="s">
        <v>386</v>
      </c>
      <c r="C9" s="352">
        <v>0.37361008154188285</v>
      </c>
      <c r="D9" s="352">
        <v>0.36870229007633587</v>
      </c>
      <c r="E9" s="352">
        <v>0.35889798957557706</v>
      </c>
      <c r="F9" s="352">
        <v>0.35201535508637238</v>
      </c>
      <c r="G9" s="352">
        <v>0.34477498093058734</v>
      </c>
      <c r="H9" s="106"/>
      <c r="I9" s="106"/>
      <c r="J9" s="106"/>
      <c r="K9" s="106"/>
    </row>
    <row r="10" spans="1:19" ht="28.5" customHeight="1" x14ac:dyDescent="0.2">
      <c r="A10" s="370" t="s">
        <v>400</v>
      </c>
      <c r="B10" s="351" t="s">
        <v>400</v>
      </c>
      <c r="C10" s="353">
        <v>0.26797627872498148</v>
      </c>
      <c r="D10" s="353">
        <v>0.27671755725190839</v>
      </c>
      <c r="E10" s="353">
        <v>0.28145941921072226</v>
      </c>
      <c r="F10" s="353">
        <v>0.28675623800383876</v>
      </c>
      <c r="G10" s="353">
        <v>0.27536231884057971</v>
      </c>
      <c r="H10" s="106"/>
      <c r="I10" s="106"/>
      <c r="J10" s="106"/>
      <c r="K10" s="106"/>
    </row>
    <row r="11" spans="1:19" ht="28.5" customHeight="1" x14ac:dyDescent="0.2">
      <c r="A11" s="370" t="s">
        <v>423</v>
      </c>
      <c r="B11" s="314" t="s">
        <v>394</v>
      </c>
      <c r="C11" s="352">
        <v>0.28836174944403259</v>
      </c>
      <c r="D11" s="352">
        <v>0.28778625954198472</v>
      </c>
      <c r="E11" s="352">
        <v>0.28257632166790769</v>
      </c>
      <c r="F11" s="352">
        <v>0.2687140115163148</v>
      </c>
      <c r="G11" s="352">
        <v>0.25476735316552251</v>
      </c>
    </row>
    <row r="12" spans="1:19" ht="28.5" customHeight="1" x14ac:dyDescent="0.2">
      <c r="A12" s="370" t="s">
        <v>427</v>
      </c>
      <c r="B12" s="351" t="s">
        <v>387</v>
      </c>
      <c r="C12" s="353">
        <v>0.27501853224610823</v>
      </c>
      <c r="D12" s="353">
        <v>0.27251908396946567</v>
      </c>
      <c r="E12" s="539">
        <v>0.25949367088607594</v>
      </c>
      <c r="F12" s="539">
        <v>0.25374280230326296</v>
      </c>
      <c r="G12" s="539">
        <v>0.25286041189931352</v>
      </c>
      <c r="H12" s="106"/>
      <c r="I12" s="106"/>
      <c r="J12" s="106"/>
      <c r="K12" s="106"/>
    </row>
    <row r="13" spans="1:19" ht="28.5" customHeight="1" x14ac:dyDescent="0.2">
      <c r="A13" s="370" t="s">
        <v>395</v>
      </c>
      <c r="B13" s="436" t="s">
        <v>395</v>
      </c>
      <c r="C13" s="352">
        <v>0.1994069681245367</v>
      </c>
      <c r="D13" s="352">
        <v>0.20190839694656487</v>
      </c>
      <c r="E13" s="538">
        <v>0.20848845867460908</v>
      </c>
      <c r="F13" s="538">
        <v>0.2107485604606526</v>
      </c>
      <c r="G13" s="538">
        <v>0.21929824561403508</v>
      </c>
      <c r="H13" s="114"/>
    </row>
    <row r="14" spans="1:19" ht="28.5" customHeight="1" x14ac:dyDescent="0.2">
      <c r="A14" s="370" t="s">
        <v>428</v>
      </c>
      <c r="B14" s="351" t="s">
        <v>388</v>
      </c>
      <c r="C14" s="353">
        <v>0.2268346923647146</v>
      </c>
      <c r="D14" s="353">
        <v>0.22366412213740458</v>
      </c>
      <c r="E14" s="539">
        <v>0.21518987341772153</v>
      </c>
      <c r="F14" s="539">
        <v>0.20729366602687141</v>
      </c>
      <c r="G14" s="539">
        <v>0.21929824561403508</v>
      </c>
      <c r="H14" s="114"/>
      <c r="I14" s="114"/>
    </row>
    <row r="15" spans="1:19" ht="28.5" customHeight="1" x14ac:dyDescent="0.2">
      <c r="A15" s="370" t="s">
        <v>390</v>
      </c>
      <c r="B15" s="632" t="s">
        <v>390</v>
      </c>
      <c r="C15" s="633">
        <v>0.21015567086730913</v>
      </c>
      <c r="D15" s="633">
        <v>0.20267175572519083</v>
      </c>
      <c r="E15" s="633">
        <v>0.20327624720774387</v>
      </c>
      <c r="F15" s="633">
        <v>0.2</v>
      </c>
      <c r="G15" s="633">
        <v>0.19145690312738367</v>
      </c>
      <c r="H15" s="106"/>
      <c r="I15" s="106"/>
      <c r="J15" s="106"/>
      <c r="K15" s="106"/>
    </row>
    <row r="16" spans="1:19" ht="28.5" customHeight="1" x14ac:dyDescent="0.2">
      <c r="A16" s="370" t="s">
        <v>429</v>
      </c>
      <c r="B16" s="635" t="s">
        <v>389</v>
      </c>
      <c r="C16" s="572">
        <v>0.22312824314306895</v>
      </c>
      <c r="D16" s="572">
        <v>0.21832061068702291</v>
      </c>
      <c r="E16" s="636">
        <v>0.22375279225614297</v>
      </c>
      <c r="F16" s="636">
        <v>0.20499040307101726</v>
      </c>
      <c r="G16" s="636">
        <v>0.18993135011441648</v>
      </c>
      <c r="H16" s="106"/>
      <c r="I16" s="106"/>
      <c r="J16" s="106"/>
      <c r="K16" s="106"/>
    </row>
    <row r="17" spans="1:13" ht="28.5" customHeight="1" x14ac:dyDescent="0.2">
      <c r="A17" s="370" t="s">
        <v>425</v>
      </c>
      <c r="B17" s="632" t="s">
        <v>396</v>
      </c>
      <c r="C17" s="633">
        <v>0.13306152705707933</v>
      </c>
      <c r="D17" s="633">
        <v>0.13549618320610687</v>
      </c>
      <c r="E17" s="633">
        <v>0.14631422189128815</v>
      </c>
      <c r="F17" s="633">
        <v>0.15239923224568139</v>
      </c>
      <c r="G17" s="633">
        <v>0.15331807780320367</v>
      </c>
      <c r="H17" s="114"/>
    </row>
    <row r="18" spans="1:13" ht="28.5" customHeight="1" x14ac:dyDescent="0.2">
      <c r="A18" s="370" t="s">
        <v>602</v>
      </c>
      <c r="B18" s="317" t="s">
        <v>391</v>
      </c>
      <c r="C18" s="572">
        <v>0.15011119347664936</v>
      </c>
      <c r="D18" s="572">
        <v>0.1484732824427481</v>
      </c>
      <c r="E18" s="636">
        <v>0.14780342516753536</v>
      </c>
      <c r="F18" s="636">
        <v>0.14126679462571978</v>
      </c>
      <c r="G18" s="636">
        <v>0.12967200610221205</v>
      </c>
      <c r="H18" s="114"/>
      <c r="I18" s="114"/>
    </row>
    <row r="19" spans="1:13" ht="28.5" customHeight="1" x14ac:dyDescent="0.2">
      <c r="A19" s="370" t="s">
        <v>431</v>
      </c>
      <c r="B19" s="632" t="s">
        <v>397</v>
      </c>
      <c r="C19" s="633">
        <v>0.11267605633802817</v>
      </c>
      <c r="D19" s="633">
        <v>0.11564885496183207</v>
      </c>
      <c r="E19" s="634">
        <v>0.12285927029039465</v>
      </c>
      <c r="F19" s="634">
        <v>0.12168905950095969</v>
      </c>
      <c r="G19" s="634">
        <v>0.12738367658276126</v>
      </c>
      <c r="H19" s="106"/>
      <c r="I19" s="106"/>
      <c r="J19" s="106"/>
      <c r="K19" s="106"/>
    </row>
    <row r="20" spans="1:13" ht="28.5" customHeight="1" x14ac:dyDescent="0.2">
      <c r="A20" s="370" t="s">
        <v>430</v>
      </c>
      <c r="B20" s="635" t="s">
        <v>392</v>
      </c>
      <c r="C20" s="572">
        <v>0.11452928094885099</v>
      </c>
      <c r="D20" s="572">
        <v>0.12061068702290076</v>
      </c>
      <c r="E20" s="636">
        <v>0.12993298585256888</v>
      </c>
      <c r="F20" s="636">
        <v>0.1289827255278311</v>
      </c>
      <c r="G20" s="636">
        <v>0.12166285278413425</v>
      </c>
      <c r="H20" s="721"/>
      <c r="I20" s="721"/>
      <c r="J20" s="721"/>
      <c r="K20" s="721"/>
      <c r="L20" s="721"/>
      <c r="M20" s="721"/>
    </row>
    <row r="21" spans="1:13" ht="28.5" customHeight="1" x14ac:dyDescent="0.2">
      <c r="A21" s="370" t="s">
        <v>398</v>
      </c>
      <c r="B21" s="637" t="s">
        <v>398</v>
      </c>
      <c r="C21" s="633">
        <v>0.10600444773906598</v>
      </c>
      <c r="D21" s="633">
        <v>0.10877862595419847</v>
      </c>
      <c r="E21" s="634">
        <v>0.11355174981384959</v>
      </c>
      <c r="F21" s="634">
        <v>0.1201535508637236</v>
      </c>
      <c r="G21" s="634">
        <v>0.11098398169336385</v>
      </c>
      <c r="H21" s="114"/>
    </row>
    <row r="22" spans="1:13" ht="28.5" customHeight="1" x14ac:dyDescent="0.2">
      <c r="A22" s="370" t="s">
        <v>426</v>
      </c>
      <c r="B22" s="317" t="s">
        <v>393</v>
      </c>
      <c r="C22" s="572">
        <v>6.8198665678280201E-2</v>
      </c>
      <c r="D22" s="572">
        <v>6.6030534351145032E-2</v>
      </c>
      <c r="E22" s="572">
        <v>7.2970960536113183E-2</v>
      </c>
      <c r="F22" s="572">
        <v>7.9078694817658349E-2</v>
      </c>
      <c r="G22" s="572">
        <v>9.2677345537757444E-2</v>
      </c>
      <c r="H22" s="114"/>
      <c r="I22" s="114"/>
    </row>
    <row r="23" spans="1:13" ht="28.5" customHeight="1" x14ac:dyDescent="0.2">
      <c r="A23" s="370" t="s">
        <v>399</v>
      </c>
      <c r="B23" s="632" t="s">
        <v>399</v>
      </c>
      <c r="C23" s="633">
        <v>1.9273535952557451E-2</v>
      </c>
      <c r="D23" s="633">
        <v>1.8320610687022901E-2</v>
      </c>
      <c r="E23" s="633">
        <v>1.4147431124348473E-2</v>
      </c>
      <c r="F23" s="633">
        <v>1.2284069097888676E-2</v>
      </c>
      <c r="G23" s="633">
        <v>9.9160945842868033E-3</v>
      </c>
      <c r="H23" s="114"/>
      <c r="I23" s="114"/>
    </row>
    <row r="24" spans="1:13" ht="26.25" customHeight="1" x14ac:dyDescent="0.2">
      <c r="A24" s="344" t="s">
        <v>381</v>
      </c>
      <c r="B24" s="196" t="s">
        <v>381</v>
      </c>
      <c r="C24" s="421">
        <v>0.13491475166790215</v>
      </c>
      <c r="D24" s="421">
        <v>0.1431297709923664</v>
      </c>
      <c r="E24" s="421">
        <v>0.16344005956813104</v>
      </c>
      <c r="F24" s="421">
        <v>0.17274472168905949</v>
      </c>
      <c r="G24" s="421">
        <v>0.19412662090007629</v>
      </c>
    </row>
    <row r="25" spans="1:13" ht="26.25" customHeight="1" thickBot="1" x14ac:dyDescent="0.25">
      <c r="A25" s="344" t="s">
        <v>464</v>
      </c>
      <c r="B25" s="422" t="s">
        <v>464</v>
      </c>
      <c r="C25" s="423">
        <v>4.1512231282431429E-2</v>
      </c>
      <c r="D25" s="423">
        <v>4.1984732824427481E-2</v>
      </c>
      <c r="E25" s="423">
        <v>4.169769173492182E-2</v>
      </c>
      <c r="F25" s="423">
        <v>3.877159309021113E-2</v>
      </c>
      <c r="G25" s="423">
        <v>4.1571319603356215E-2</v>
      </c>
    </row>
    <row r="26" spans="1:13" ht="24.75" customHeight="1" thickBot="1" x14ac:dyDescent="0.25">
      <c r="B26" s="579" t="s">
        <v>441</v>
      </c>
      <c r="C26" s="580">
        <v>2698</v>
      </c>
      <c r="D26" s="580">
        <v>2620</v>
      </c>
      <c r="E26" s="580">
        <v>2686</v>
      </c>
      <c r="F26" s="580">
        <v>2605</v>
      </c>
      <c r="G26" s="580">
        <v>2622</v>
      </c>
      <c r="H26" s="59"/>
      <c r="I26" s="149"/>
      <c r="J26" s="114"/>
      <c r="K26" s="114"/>
    </row>
    <row r="27" spans="1:13" ht="14.25" customHeight="1" x14ac:dyDescent="0.2">
      <c r="B27" s="348" t="s">
        <v>384</v>
      </c>
      <c r="C27" s="348"/>
      <c r="D27" s="348"/>
      <c r="E27" s="348"/>
      <c r="F27" s="348"/>
      <c r="G27" s="348"/>
      <c r="H27" s="9"/>
      <c r="I27" s="9"/>
      <c r="J27" s="9"/>
      <c r="K27" s="9"/>
      <c r="L27" s="9"/>
    </row>
    <row r="28" spans="1:13" ht="14.25" customHeight="1" x14ac:dyDescent="0.2">
      <c r="B28" s="717" t="s">
        <v>421</v>
      </c>
      <c r="C28" s="717"/>
      <c r="D28" s="717"/>
      <c r="E28" s="717"/>
      <c r="F28" s="717"/>
      <c r="G28" s="562"/>
      <c r="H28" s="9"/>
    </row>
    <row r="29" spans="1:13" x14ac:dyDescent="0.2">
      <c r="B29" s="9"/>
      <c r="C29" s="9"/>
      <c r="D29" s="9"/>
      <c r="E29" s="9"/>
      <c r="F29" s="9"/>
      <c r="G29" s="9"/>
      <c r="H29" s="9"/>
      <c r="I29" s="9"/>
      <c r="J29" s="9"/>
      <c r="K29" s="9"/>
      <c r="L29" s="9"/>
    </row>
    <row r="30" spans="1:13" ht="15" x14ac:dyDescent="0.2">
      <c r="B30" s="29" t="s">
        <v>21</v>
      </c>
      <c r="C30" s="9"/>
      <c r="D30" s="57"/>
      <c r="E30" s="9"/>
      <c r="F30" s="57"/>
      <c r="G30" s="57"/>
      <c r="H30" s="9"/>
      <c r="I30" s="9"/>
      <c r="J30" s="9"/>
      <c r="K30" s="9"/>
      <c r="L30" s="9"/>
    </row>
    <row r="31" spans="1:13" x14ac:dyDescent="0.2">
      <c r="H31" s="9"/>
      <c r="I31" s="9"/>
      <c r="J31" s="9"/>
      <c r="K31" s="9"/>
      <c r="L31" s="9"/>
    </row>
    <row r="32" spans="1:13" x14ac:dyDescent="0.2">
      <c r="B32" s="39" t="s">
        <v>401</v>
      </c>
    </row>
    <row r="33" spans="2:13" ht="15" customHeight="1" x14ac:dyDescent="0.25">
      <c r="B33" s="722" t="s">
        <v>461</v>
      </c>
      <c r="C33" s="722"/>
      <c r="D33" s="722"/>
      <c r="E33" s="722"/>
      <c r="F33" s="722"/>
      <c r="G33" s="563"/>
      <c r="H33" s="103"/>
      <c r="I33" s="103"/>
      <c r="J33" s="103"/>
      <c r="K33" s="103"/>
      <c r="L33" s="103"/>
      <c r="M33" s="103"/>
    </row>
    <row r="34" spans="2:13" ht="15" customHeight="1" x14ac:dyDescent="0.25">
      <c r="B34" s="13" t="s">
        <v>733</v>
      </c>
      <c r="C34" s="432"/>
      <c r="D34" s="432"/>
      <c r="E34" s="378"/>
      <c r="F34" s="378"/>
      <c r="G34" s="486"/>
    </row>
    <row r="35" spans="2:13" ht="15" customHeight="1" thickBot="1" x14ac:dyDescent="0.3">
      <c r="C35" s="432"/>
      <c r="D35" s="432"/>
      <c r="E35" s="378"/>
      <c r="F35" s="378"/>
      <c r="G35" s="486"/>
    </row>
    <row r="36" spans="2:13" ht="15" customHeight="1" x14ac:dyDescent="0.2">
      <c r="B36" s="248"/>
      <c r="C36" s="720" t="s">
        <v>272</v>
      </c>
      <c r="D36" s="720"/>
      <c r="E36" s="720" t="s">
        <v>350</v>
      </c>
      <c r="F36" s="720"/>
      <c r="G36" s="723" t="s">
        <v>469</v>
      </c>
      <c r="H36" s="723"/>
      <c r="I36" s="723" t="s">
        <v>568</v>
      </c>
      <c r="J36" s="723"/>
      <c r="K36" s="723" t="s">
        <v>601</v>
      </c>
      <c r="L36" s="723"/>
    </row>
    <row r="37" spans="2:13" ht="57.75" thickBot="1" x14ac:dyDescent="0.25">
      <c r="B37" s="434"/>
      <c r="C37" s="437" t="s">
        <v>443</v>
      </c>
      <c r="D37" s="437" t="s">
        <v>442</v>
      </c>
      <c r="E37" s="437" t="s">
        <v>443</v>
      </c>
      <c r="F37" s="437" t="s">
        <v>442</v>
      </c>
      <c r="G37" s="437" t="s">
        <v>443</v>
      </c>
      <c r="H37" s="437" t="s">
        <v>442</v>
      </c>
      <c r="I37" s="437" t="s">
        <v>443</v>
      </c>
      <c r="J37" s="437" t="s">
        <v>442</v>
      </c>
      <c r="K37" s="437" t="s">
        <v>443</v>
      </c>
      <c r="L37" s="437" t="s">
        <v>442</v>
      </c>
    </row>
    <row r="38" spans="2:13" ht="28.5" customHeight="1" x14ac:dyDescent="0.2">
      <c r="B38" s="436" t="s">
        <v>386</v>
      </c>
      <c r="C38" s="352">
        <v>0.37361008154188285</v>
      </c>
      <c r="D38" s="382">
        <v>1.8254366749408106E-2</v>
      </c>
      <c r="E38" s="352">
        <v>0.36870229007633587</v>
      </c>
      <c r="F38" s="382">
        <v>1.8473979194953308E-2</v>
      </c>
      <c r="G38" s="352">
        <v>0.35889798957557706</v>
      </c>
      <c r="H38" s="382">
        <v>1.8140620973882464E-2</v>
      </c>
      <c r="I38" s="352">
        <v>0.35201535508637238</v>
      </c>
      <c r="J38" s="382">
        <v>1.8062016244483892E-2</v>
      </c>
      <c r="K38" s="352">
        <v>0.34477498093058734</v>
      </c>
      <c r="L38" s="382">
        <v>1.8192937825394426E-2</v>
      </c>
    </row>
    <row r="39" spans="2:13" ht="28.5" customHeight="1" x14ac:dyDescent="0.2">
      <c r="B39" s="638" t="s">
        <v>400</v>
      </c>
      <c r="C39" s="149">
        <v>0.26797627872498148</v>
      </c>
      <c r="D39" s="384">
        <v>1.6712670541770471E-2</v>
      </c>
      <c r="E39" s="149">
        <v>0.27671755725190839</v>
      </c>
      <c r="F39" s="384">
        <v>1.704961939094643E-2</v>
      </c>
      <c r="G39" s="149">
        <v>0.28145941921072226</v>
      </c>
      <c r="H39" s="384">
        <v>1.7007348504700759E-2</v>
      </c>
      <c r="I39" s="149">
        <v>0.28675623800383876</v>
      </c>
      <c r="J39" s="384">
        <v>1.7103244147602076E-2</v>
      </c>
      <c r="K39" s="149">
        <v>0.27536231884057971</v>
      </c>
      <c r="L39" s="384">
        <v>1.7098280583196207E-2</v>
      </c>
    </row>
    <row r="40" spans="2:13" ht="28.5" customHeight="1" x14ac:dyDescent="0.2">
      <c r="B40" s="632" t="s">
        <v>394</v>
      </c>
      <c r="C40" s="633">
        <v>0.28836174944403259</v>
      </c>
      <c r="D40" s="639">
        <v>1.709360114914258E-2</v>
      </c>
      <c r="E40" s="633">
        <v>0.28778625954198472</v>
      </c>
      <c r="F40" s="639">
        <v>1.7335869418205811E-2</v>
      </c>
      <c r="G40" s="633">
        <v>0.28257632166790769</v>
      </c>
      <c r="H40" s="639">
        <v>1.702781033534035E-2</v>
      </c>
      <c r="I40" s="633">
        <v>0.2687140115163148</v>
      </c>
      <c r="J40" s="639">
        <v>1.6764548036435699E-2</v>
      </c>
      <c r="K40" s="633">
        <v>0.25476735316552251</v>
      </c>
      <c r="L40" s="639">
        <v>1.6678521581651146E-2</v>
      </c>
    </row>
    <row r="41" spans="2:13" ht="28.5" customHeight="1" x14ac:dyDescent="0.2">
      <c r="B41" s="351" t="s">
        <v>387</v>
      </c>
      <c r="C41" s="353">
        <v>0.27501853224610823</v>
      </c>
      <c r="D41" s="383">
        <v>1.6849209537115328E-2</v>
      </c>
      <c r="E41" s="353">
        <v>0.27251908396946567</v>
      </c>
      <c r="F41" s="383">
        <v>1.7130803945891369E-2</v>
      </c>
      <c r="G41" s="353">
        <v>0.25949367088607594</v>
      </c>
      <c r="H41" s="383">
        <v>1.6577950535262422E-2</v>
      </c>
      <c r="I41" s="353">
        <v>0.25374280230326296</v>
      </c>
      <c r="J41" s="383">
        <v>1.6456754847135147E-2</v>
      </c>
      <c r="K41" s="353">
        <v>0.25286041189931352</v>
      </c>
      <c r="L41" s="383">
        <v>1.6637230076771637E-2</v>
      </c>
    </row>
    <row r="42" spans="2:13" ht="28.5" customHeight="1" x14ac:dyDescent="0.2">
      <c r="B42" s="314" t="s">
        <v>395</v>
      </c>
      <c r="C42" s="352">
        <v>0.1994069681245367</v>
      </c>
      <c r="D42" s="382">
        <v>1.5076869187935493E-2</v>
      </c>
      <c r="E42" s="352">
        <v>0.20190839694656487</v>
      </c>
      <c r="F42" s="382">
        <v>1.5371242948145483E-2</v>
      </c>
      <c r="G42" s="352">
        <v>0.20848845867460908</v>
      </c>
      <c r="H42" s="382">
        <v>1.5362882270199593E-2</v>
      </c>
      <c r="I42" s="352">
        <v>0.2107485604606526</v>
      </c>
      <c r="J42" s="382">
        <v>1.5423859729685862E-2</v>
      </c>
      <c r="K42" s="352">
        <v>0.21929824561403508</v>
      </c>
      <c r="L42" s="382">
        <v>1.5837983420476594E-2</v>
      </c>
    </row>
    <row r="43" spans="2:13" ht="28.5" customHeight="1" x14ac:dyDescent="0.2">
      <c r="B43" s="351" t="s">
        <v>388</v>
      </c>
      <c r="C43" s="353">
        <v>0.2268346923647146</v>
      </c>
      <c r="D43" s="383">
        <v>1.5802507913028271E-2</v>
      </c>
      <c r="E43" s="353">
        <v>0.22366412213740458</v>
      </c>
      <c r="F43" s="383">
        <v>1.5956161254407769E-2</v>
      </c>
      <c r="G43" s="353">
        <v>0.21518987341772153</v>
      </c>
      <c r="H43" s="383">
        <v>1.5541619831469891E-2</v>
      </c>
      <c r="I43" s="353">
        <v>0.20729366602687141</v>
      </c>
      <c r="J43" s="383">
        <v>1.5330356259366384E-2</v>
      </c>
      <c r="K43" s="353">
        <v>0.21929824561403508</v>
      </c>
      <c r="L43" s="383">
        <v>1.5837983420476594E-2</v>
      </c>
    </row>
    <row r="44" spans="2:13" ht="28.5" customHeight="1" x14ac:dyDescent="0.2">
      <c r="B44" s="632" t="s">
        <v>390</v>
      </c>
      <c r="C44" s="633">
        <v>0.21015567086730913</v>
      </c>
      <c r="D44" s="639">
        <v>1.5373629399733843E-2</v>
      </c>
      <c r="E44" s="633">
        <v>0.20267175572519083</v>
      </c>
      <c r="F44" s="639">
        <v>1.539290591616521E-2</v>
      </c>
      <c r="G44" s="633">
        <v>0.20327624720774387</v>
      </c>
      <c r="H44" s="639">
        <v>1.5219495861779585E-2</v>
      </c>
      <c r="I44" s="633">
        <v>0.2</v>
      </c>
      <c r="J44" s="639">
        <v>1.5127357080509834E-2</v>
      </c>
      <c r="K44" s="633">
        <v>0.19145690312738367</v>
      </c>
      <c r="L44" s="639">
        <v>1.5060064412454143E-2</v>
      </c>
    </row>
    <row r="45" spans="2:13" ht="28.5" customHeight="1" x14ac:dyDescent="0.2">
      <c r="B45" s="635" t="s">
        <v>389</v>
      </c>
      <c r="C45" s="572">
        <v>0.22312824314306895</v>
      </c>
      <c r="D45" s="640">
        <v>1.5710392600638983E-2</v>
      </c>
      <c r="E45" s="572">
        <v>0.21832061068702291</v>
      </c>
      <c r="F45" s="640">
        <v>1.581856651226687E-2</v>
      </c>
      <c r="G45" s="572">
        <v>0.22375279225614297</v>
      </c>
      <c r="H45" s="640">
        <v>1.5761129032532295E-2</v>
      </c>
      <c r="I45" s="572">
        <v>0.20499040307101726</v>
      </c>
      <c r="J45" s="640">
        <v>1.526708127254257E-2</v>
      </c>
      <c r="K45" s="572">
        <v>0.18993135011441648</v>
      </c>
      <c r="L45" s="640">
        <v>1.5014088376890933E-2</v>
      </c>
    </row>
    <row r="46" spans="2:13" ht="28.5" customHeight="1" x14ac:dyDescent="0.2">
      <c r="B46" s="632" t="s">
        <v>396</v>
      </c>
      <c r="C46" s="633">
        <v>0.13306152705707933</v>
      </c>
      <c r="D46" s="639">
        <v>1.2816088229277654E-2</v>
      </c>
      <c r="E46" s="633">
        <v>0.13549618320610687</v>
      </c>
      <c r="F46" s="639">
        <v>1.3105464370964361E-2</v>
      </c>
      <c r="G46" s="633">
        <v>0.14631422189128815</v>
      </c>
      <c r="H46" s="639">
        <v>1.3365812407828916E-2</v>
      </c>
      <c r="I46" s="633">
        <v>0.15239923224568139</v>
      </c>
      <c r="J46" s="639">
        <v>1.3592211617778283E-2</v>
      </c>
      <c r="K46" s="633">
        <v>0.15331807780320367</v>
      </c>
      <c r="L46" s="639">
        <v>1.379102526499127E-2</v>
      </c>
    </row>
    <row r="47" spans="2:13" ht="28.5" customHeight="1" x14ac:dyDescent="0.2">
      <c r="B47" s="317" t="s">
        <v>391</v>
      </c>
      <c r="C47" s="572">
        <v>0.15011119347664936</v>
      </c>
      <c r="D47" s="640">
        <v>1.3477914354741731E-2</v>
      </c>
      <c r="E47" s="572">
        <v>0.1484732824427481</v>
      </c>
      <c r="F47" s="640">
        <v>1.3615347186812456E-2</v>
      </c>
      <c r="G47" s="572">
        <v>0.14780342516753536</v>
      </c>
      <c r="H47" s="640">
        <v>1.3421937388980575E-2</v>
      </c>
      <c r="I47" s="572">
        <v>0.14126679462571978</v>
      </c>
      <c r="J47" s="640">
        <v>1.3172015738058797E-2</v>
      </c>
      <c r="K47" s="572">
        <v>0.12967200610221205</v>
      </c>
      <c r="L47" s="640">
        <v>1.2858914802552199E-2</v>
      </c>
    </row>
    <row r="48" spans="2:13" ht="28.5" customHeight="1" x14ac:dyDescent="0.2">
      <c r="B48" s="632" t="s">
        <v>397</v>
      </c>
      <c r="C48" s="633">
        <v>0.11267605633802817</v>
      </c>
      <c r="D48" s="639">
        <v>1.1931416827998156E-2</v>
      </c>
      <c r="E48" s="633">
        <v>0.11564885496183207</v>
      </c>
      <c r="F48" s="639">
        <v>1.2245836749747368E-2</v>
      </c>
      <c r="G48" s="633">
        <v>0.12285927029039465</v>
      </c>
      <c r="H48" s="639">
        <v>1.2414855580319023E-2</v>
      </c>
      <c r="I48" s="633">
        <v>0.12168905950095969</v>
      </c>
      <c r="J48" s="639">
        <v>1.2363828740178278E-2</v>
      </c>
      <c r="K48" s="633">
        <v>0.12738367658276126</v>
      </c>
      <c r="L48" s="639">
        <v>1.2761692733422376E-2</v>
      </c>
    </row>
    <row r="49" spans="2:12" ht="28.5" customHeight="1" x14ac:dyDescent="0.2">
      <c r="B49" s="317" t="s">
        <v>392</v>
      </c>
      <c r="C49" s="572">
        <v>0.11452928094885099</v>
      </c>
      <c r="D49" s="640">
        <v>1.2016568540432626E-2</v>
      </c>
      <c r="E49" s="572">
        <v>0.12061068702290076</v>
      </c>
      <c r="F49" s="640">
        <v>1.2470644903988092E-2</v>
      </c>
      <c r="G49" s="572">
        <v>0.12993298585256888</v>
      </c>
      <c r="H49" s="640">
        <v>1.2715666488132266E-2</v>
      </c>
      <c r="I49" s="572">
        <v>0.1289827255278311</v>
      </c>
      <c r="J49" s="640">
        <v>1.2675999873726161E-2</v>
      </c>
      <c r="K49" s="572">
        <v>0.12166285278413425</v>
      </c>
      <c r="L49" s="640">
        <v>1.251265155732938E-2</v>
      </c>
    </row>
    <row r="50" spans="2:12" ht="28.5" customHeight="1" x14ac:dyDescent="0.2">
      <c r="B50" s="632" t="s">
        <v>398</v>
      </c>
      <c r="C50" s="633">
        <v>0.10600444773906598</v>
      </c>
      <c r="D50" s="639">
        <v>1.161621981541181E-2</v>
      </c>
      <c r="E50" s="633">
        <v>0.10877862595419847</v>
      </c>
      <c r="F50" s="639">
        <v>1.192257345579118E-2</v>
      </c>
      <c r="G50" s="633">
        <v>0.11355174981384959</v>
      </c>
      <c r="H50" s="639">
        <v>1.1998492275033145E-2</v>
      </c>
      <c r="I50" s="633">
        <v>0.1201535508637236</v>
      </c>
      <c r="J50" s="639">
        <v>1.2296310323559278E-2</v>
      </c>
      <c r="K50" s="633">
        <v>0.11098398169336385</v>
      </c>
      <c r="L50" s="639">
        <v>1.2023327352873299E-2</v>
      </c>
    </row>
    <row r="51" spans="2:12" ht="28.5" customHeight="1" x14ac:dyDescent="0.2">
      <c r="B51" s="317" t="s">
        <v>393</v>
      </c>
      <c r="C51" s="572">
        <v>6.8198665678280201E-2</v>
      </c>
      <c r="D51" s="640">
        <v>9.5122816646120781E-3</v>
      </c>
      <c r="E51" s="572">
        <v>6.6030534351145032E-2</v>
      </c>
      <c r="F51" s="640">
        <v>9.5092041366939759E-3</v>
      </c>
      <c r="G51" s="572">
        <v>7.2970960536113183E-2</v>
      </c>
      <c r="H51" s="640">
        <v>9.8361415075218419E-3</v>
      </c>
      <c r="I51" s="572">
        <v>7.9078694817658349E-2</v>
      </c>
      <c r="J51" s="640">
        <v>1.0205729980045325E-2</v>
      </c>
      <c r="K51" s="572">
        <v>9.2677345537757444E-2</v>
      </c>
      <c r="L51" s="640">
        <v>1.1099601786235569E-2</v>
      </c>
    </row>
    <row r="52" spans="2:12" ht="28.5" customHeight="1" x14ac:dyDescent="0.2">
      <c r="B52" s="632" t="s">
        <v>399</v>
      </c>
      <c r="C52" s="633">
        <v>1.9273535952557451E-2</v>
      </c>
      <c r="D52" s="639">
        <v>5.1878778875744545E-3</v>
      </c>
      <c r="E52" s="633">
        <v>1.8320610687022901E-2</v>
      </c>
      <c r="F52" s="639">
        <v>5.1352339653989911E-3</v>
      </c>
      <c r="G52" s="633">
        <v>1.4147431124348473E-2</v>
      </c>
      <c r="H52" s="639">
        <v>4.4662995516926828E-3</v>
      </c>
      <c r="I52" s="633">
        <v>1.2284069097888676E-2</v>
      </c>
      <c r="J52" s="639">
        <v>4.1657214047223605E-3</v>
      </c>
      <c r="K52" s="633">
        <v>9.9160945842868033E-3</v>
      </c>
      <c r="L52" s="639">
        <v>3.7926787501275307E-3</v>
      </c>
    </row>
    <row r="53" spans="2:12" ht="28.5" customHeight="1" x14ac:dyDescent="0.2">
      <c r="B53" s="641" t="s">
        <v>381</v>
      </c>
      <c r="C53" s="642">
        <v>0.13491475166790215</v>
      </c>
      <c r="D53" s="643">
        <v>1.2891227448924117E-2</v>
      </c>
      <c r="E53" s="642">
        <v>0.1431297709923664</v>
      </c>
      <c r="F53" s="643">
        <v>1.3409974157233657E-2</v>
      </c>
      <c r="G53" s="642">
        <v>0.16344005956813104</v>
      </c>
      <c r="H53" s="643">
        <v>1.3983981965082588E-2</v>
      </c>
      <c r="I53" s="642">
        <v>0.17274472168905949</v>
      </c>
      <c r="J53" s="643">
        <v>1.4296352033176729E-2</v>
      </c>
      <c r="K53" s="642">
        <v>0.19412662090007629</v>
      </c>
      <c r="L53" s="643">
        <v>1.513964458984174E-2</v>
      </c>
    </row>
    <row r="54" spans="2:12" ht="28.5" customHeight="1" thickBot="1" x14ac:dyDescent="0.25">
      <c r="B54" s="644" t="s">
        <v>464</v>
      </c>
      <c r="C54" s="645">
        <v>4.1512231282431429E-2</v>
      </c>
      <c r="D54" s="646">
        <v>7.5269048317281404E-3</v>
      </c>
      <c r="E54" s="645">
        <v>4.1984732824427481E-2</v>
      </c>
      <c r="F54" s="646">
        <v>7.6795776798979165E-3</v>
      </c>
      <c r="G54" s="645">
        <v>4.169769173492182E-2</v>
      </c>
      <c r="H54" s="646">
        <v>7.5598006162017851E-3</v>
      </c>
      <c r="I54" s="645">
        <v>3.877159309021113E-2</v>
      </c>
      <c r="J54" s="646">
        <v>7.3008460158837133E-3</v>
      </c>
      <c r="K54" s="645">
        <v>4.1571319603356215E-2</v>
      </c>
      <c r="L54" s="646">
        <v>7.6404076999731759E-3</v>
      </c>
    </row>
    <row r="55" spans="2:12" ht="15" x14ac:dyDescent="0.25">
      <c r="B55" s="349"/>
      <c r="C55" s="432"/>
      <c r="D55" s="432"/>
      <c r="E55" s="378"/>
      <c r="F55" s="378"/>
      <c r="G55" s="486"/>
    </row>
    <row r="56" spans="2:12" x14ac:dyDescent="0.2">
      <c r="B56" s="348" t="s">
        <v>384</v>
      </c>
    </row>
    <row r="57" spans="2:12" x14ac:dyDescent="0.2">
      <c r="B57" s="9"/>
      <c r="C57" s="9"/>
      <c r="D57" s="9"/>
      <c r="E57" s="9"/>
      <c r="F57" s="9"/>
      <c r="G57" s="9"/>
      <c r="H57" s="9"/>
      <c r="I57" s="9"/>
      <c r="J57" s="9"/>
      <c r="K57" s="9"/>
      <c r="L57" s="9"/>
    </row>
    <row r="58" spans="2:12" ht="15" x14ac:dyDescent="0.2">
      <c r="B58" s="29" t="s">
        <v>21</v>
      </c>
      <c r="C58" s="9"/>
      <c r="D58" s="57"/>
      <c r="E58" s="9"/>
      <c r="F58" s="57"/>
      <c r="G58" s="57"/>
      <c r="H58" s="9"/>
      <c r="I58" s="9"/>
      <c r="J58" s="9"/>
      <c r="K58" s="9"/>
      <c r="L58" s="9"/>
    </row>
  </sheetData>
  <sortState ref="B9:F23">
    <sortCondition descending="1" ref="F9:F23"/>
  </sortState>
  <mergeCells count="10">
    <mergeCell ref="C36:D36"/>
    <mergeCell ref="E36:F36"/>
    <mergeCell ref="H4:O4"/>
    <mergeCell ref="B28:F28"/>
    <mergeCell ref="H20:M20"/>
    <mergeCell ref="B33:F33"/>
    <mergeCell ref="G36:H36"/>
    <mergeCell ref="I36:J36"/>
    <mergeCell ref="C7:G7"/>
    <mergeCell ref="K36:L36"/>
  </mergeCells>
  <hyperlinks>
    <hyperlink ref="B30" location="Contents!A1" tooltip="Contents Page" display="Return to Contents Page"/>
    <hyperlink ref="B58" location="Contents!A1" tooltip="Contents Page" display="Return to Contents Page"/>
  </hyperlinks>
  <pageMargins left="0.70866141732283472" right="0.70866141732283472" top="0.74803149606299213" bottom="4.9800000000000004" header="0.31496062992125984" footer="0.31496062992125984"/>
  <pageSetup scale="39" fitToHeight="3" orientation="portrait" r:id="rId1"/>
  <rowBreaks count="1" manualBreakCount="1">
    <brk id="30" max="1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57"/>
  <sheetViews>
    <sheetView showGridLines="0" zoomScaleNormal="100" workbookViewId="0">
      <selection activeCell="H4" sqref="H4:O4"/>
    </sheetView>
  </sheetViews>
  <sheetFormatPr defaultRowHeight="14.25" x14ac:dyDescent="0.2"/>
  <cols>
    <col min="1" max="1" width="8.7109375" style="1" customWidth="1"/>
    <col min="2" max="2" width="35.7109375" style="1" customWidth="1"/>
    <col min="3" max="7" width="14.7109375" style="1" customWidth="1"/>
    <col min="8" max="8" width="14.140625" style="1" customWidth="1"/>
    <col min="9" max="10" width="13.5703125" style="1" customWidth="1"/>
    <col min="11" max="12" width="13.7109375" style="1" customWidth="1"/>
    <col min="13" max="16384" width="9.140625" style="1"/>
  </cols>
  <sheetData>
    <row r="1" spans="1:19" s="10" customFormat="1" x14ac:dyDescent="0.2">
      <c r="B1" s="163" t="s">
        <v>501</v>
      </c>
      <c r="C1" s="13"/>
      <c r="D1" s="13"/>
      <c r="E1" s="13"/>
      <c r="F1" s="13"/>
      <c r="G1" s="13"/>
      <c r="H1" s="13"/>
      <c r="I1" s="13"/>
      <c r="J1" s="13"/>
      <c r="K1" s="13"/>
      <c r="L1" s="13"/>
      <c r="M1" s="13"/>
      <c r="N1" s="13"/>
    </row>
    <row r="2" spans="1:19" s="10" customFormat="1" x14ac:dyDescent="0.2"/>
    <row r="3" spans="1:19" s="10" customFormat="1" x14ac:dyDescent="0.2">
      <c r="B3" s="1" t="s">
        <v>402</v>
      </c>
    </row>
    <row r="4" spans="1:19" ht="15" x14ac:dyDescent="0.25">
      <c r="B4" s="49" t="s">
        <v>422</v>
      </c>
      <c r="H4" s="706" t="s">
        <v>731</v>
      </c>
      <c r="I4" s="706"/>
      <c r="J4" s="706"/>
      <c r="K4" s="706"/>
      <c r="L4" s="706"/>
      <c r="M4" s="706"/>
      <c r="N4" s="706"/>
      <c r="O4" s="706"/>
      <c r="P4" s="264"/>
      <c r="Q4" s="264"/>
      <c r="R4" s="264"/>
      <c r="S4" s="264"/>
    </row>
    <row r="5" spans="1:19" x14ac:dyDescent="0.2">
      <c r="B5" s="13" t="s">
        <v>732</v>
      </c>
      <c r="E5" s="10"/>
      <c r="F5" s="10"/>
      <c r="G5" s="10"/>
    </row>
    <row r="6" spans="1:19" ht="15" customHeight="1" thickBot="1" x14ac:dyDescent="0.25">
      <c r="D6" s="346"/>
      <c r="E6" s="346"/>
      <c r="F6" s="347"/>
      <c r="G6" s="347"/>
    </row>
    <row r="7" spans="1:19" ht="15.75" customHeight="1" x14ac:dyDescent="0.2">
      <c r="B7" s="435"/>
      <c r="C7" s="725" t="s">
        <v>385</v>
      </c>
      <c r="D7" s="725"/>
      <c r="E7" s="725"/>
      <c r="F7" s="725"/>
      <c r="G7" s="725"/>
    </row>
    <row r="8" spans="1:19" ht="15" thickBot="1" x14ac:dyDescent="0.25">
      <c r="B8" s="434"/>
      <c r="C8" s="434" t="s">
        <v>272</v>
      </c>
      <c r="D8" s="434" t="s">
        <v>350</v>
      </c>
      <c r="E8" s="434" t="s">
        <v>469</v>
      </c>
      <c r="F8" s="434" t="s">
        <v>568</v>
      </c>
      <c r="G8" s="647" t="s">
        <v>601</v>
      </c>
    </row>
    <row r="9" spans="1:19" ht="28.5" customHeight="1" x14ac:dyDescent="0.2">
      <c r="A9" s="249" t="s">
        <v>400</v>
      </c>
      <c r="B9" s="350" t="s">
        <v>400</v>
      </c>
      <c r="C9" s="352">
        <v>0.5473515248796148</v>
      </c>
      <c r="D9" s="352">
        <v>0.54964539007092195</v>
      </c>
      <c r="E9" s="352">
        <v>0.54401408450704225</v>
      </c>
      <c r="F9" s="352">
        <v>0.55232558139534882</v>
      </c>
      <c r="G9" s="352">
        <v>0.55198487712665412</v>
      </c>
      <c r="H9" s="106"/>
      <c r="I9" s="106"/>
      <c r="J9" s="106"/>
      <c r="K9" s="106"/>
      <c r="L9" s="106"/>
      <c r="M9" s="106"/>
    </row>
    <row r="10" spans="1:19" ht="28.5" customHeight="1" x14ac:dyDescent="0.2">
      <c r="A10" s="249" t="s">
        <v>423</v>
      </c>
      <c r="B10" s="351" t="s">
        <v>411</v>
      </c>
      <c r="C10" s="353">
        <v>0.49759229534510435</v>
      </c>
      <c r="D10" s="353">
        <v>0.51063829787234039</v>
      </c>
      <c r="E10" s="353">
        <v>0.51056338028169013</v>
      </c>
      <c r="F10" s="353">
        <v>0.49224806201550386</v>
      </c>
      <c r="G10" s="353">
        <v>0.47826086956521741</v>
      </c>
      <c r="H10" s="106"/>
      <c r="I10" s="106"/>
      <c r="J10" s="106"/>
      <c r="K10" s="106"/>
      <c r="L10" s="106"/>
      <c r="M10" s="106"/>
    </row>
    <row r="11" spans="1:19" ht="28.5" customHeight="1" x14ac:dyDescent="0.2">
      <c r="A11" s="249" t="s">
        <v>404</v>
      </c>
      <c r="B11" s="314" t="s">
        <v>404</v>
      </c>
      <c r="C11" s="352">
        <v>0.43980738362760835</v>
      </c>
      <c r="D11" s="352">
        <v>0.41843971631205673</v>
      </c>
      <c r="E11" s="352">
        <v>0.43838028169014087</v>
      </c>
      <c r="F11" s="352">
        <v>0.42248062015503873</v>
      </c>
      <c r="G11" s="352">
        <v>0.38941398865784499</v>
      </c>
    </row>
    <row r="12" spans="1:19" ht="28.5" customHeight="1" x14ac:dyDescent="0.2">
      <c r="A12" s="370" t="s">
        <v>570</v>
      </c>
      <c r="B12" s="351" t="s">
        <v>410</v>
      </c>
      <c r="C12" s="353">
        <v>0.3547351524879615</v>
      </c>
      <c r="D12" s="353">
        <v>0.35815602836879434</v>
      </c>
      <c r="E12" s="353">
        <v>0.39084507042253519</v>
      </c>
      <c r="F12" s="353">
        <v>0.36240310077519378</v>
      </c>
      <c r="G12" s="353">
        <v>0.37996219281663518</v>
      </c>
      <c r="H12" s="106"/>
      <c r="I12" s="106"/>
      <c r="J12" s="106"/>
      <c r="K12" s="106"/>
      <c r="L12" s="106"/>
      <c r="M12" s="106"/>
    </row>
    <row r="13" spans="1:19" ht="28.5" customHeight="1" x14ac:dyDescent="0.2">
      <c r="A13" s="249" t="s">
        <v>427</v>
      </c>
      <c r="B13" s="314" t="s">
        <v>387</v>
      </c>
      <c r="C13" s="352">
        <v>0.37720706260032105</v>
      </c>
      <c r="D13" s="352">
        <v>0.38829787234042551</v>
      </c>
      <c r="E13" s="352">
        <v>0.37852112676056338</v>
      </c>
      <c r="F13" s="352">
        <v>0.35852713178294576</v>
      </c>
      <c r="G13" s="352">
        <v>0.35349716446124763</v>
      </c>
      <c r="H13" s="149"/>
      <c r="I13" s="114"/>
      <c r="J13" s="114"/>
    </row>
    <row r="14" spans="1:19" ht="28.5" customHeight="1" x14ac:dyDescent="0.2">
      <c r="A14" s="370" t="s">
        <v>395</v>
      </c>
      <c r="B14" s="351" t="s">
        <v>395</v>
      </c>
      <c r="C14" s="353">
        <v>0.36436597110754415</v>
      </c>
      <c r="D14" s="353">
        <v>0.37234042553191488</v>
      </c>
      <c r="E14" s="353">
        <v>0.37676056338028169</v>
      </c>
      <c r="F14" s="353">
        <v>0.33139534883720928</v>
      </c>
      <c r="G14" s="353">
        <v>0.31758034026465026</v>
      </c>
      <c r="H14" s="59"/>
      <c r="I14" s="149"/>
      <c r="J14" s="114"/>
      <c r="K14" s="114"/>
    </row>
    <row r="15" spans="1:19" ht="28.5" customHeight="1" x14ac:dyDescent="0.2">
      <c r="A15" s="249" t="s">
        <v>405</v>
      </c>
      <c r="B15" s="314" t="s">
        <v>405</v>
      </c>
      <c r="C15" s="352">
        <v>0.2841091492776886</v>
      </c>
      <c r="D15" s="352">
        <v>0.30319148936170215</v>
      </c>
      <c r="E15" s="352">
        <v>0.29929577464788731</v>
      </c>
      <c r="F15" s="352">
        <v>0.27906976744186046</v>
      </c>
      <c r="G15" s="352">
        <v>0.28922495274102078</v>
      </c>
      <c r="H15" s="106"/>
      <c r="I15" s="106"/>
      <c r="J15" s="106"/>
      <c r="K15" s="106"/>
      <c r="L15" s="106"/>
      <c r="M15" s="106"/>
    </row>
    <row r="16" spans="1:19" ht="28.5" customHeight="1" x14ac:dyDescent="0.2">
      <c r="A16" s="249" t="s">
        <v>406</v>
      </c>
      <c r="B16" s="351" t="s">
        <v>406</v>
      </c>
      <c r="C16" s="353">
        <v>0.2247191011235955</v>
      </c>
      <c r="D16" s="353">
        <v>0.24822695035460993</v>
      </c>
      <c r="E16" s="353">
        <v>0.25880281690140844</v>
      </c>
      <c r="F16" s="353">
        <v>0.2441860465116279</v>
      </c>
      <c r="G16" s="353">
        <v>0.25330812854442342</v>
      </c>
      <c r="H16" s="106"/>
      <c r="I16" s="106"/>
      <c r="J16" s="106"/>
      <c r="K16" s="106"/>
      <c r="L16" s="106"/>
      <c r="M16" s="106"/>
    </row>
    <row r="17" spans="1:15" ht="28.5" customHeight="1" x14ac:dyDescent="0.2">
      <c r="A17" s="370" t="s">
        <v>603</v>
      </c>
      <c r="B17" s="632" t="s">
        <v>409</v>
      </c>
      <c r="C17" s="633">
        <v>0.17014446227929375</v>
      </c>
      <c r="D17" s="633">
        <v>0.17907801418439717</v>
      </c>
      <c r="E17" s="633">
        <v>0.198943661971831</v>
      </c>
      <c r="F17" s="633">
        <v>0.18410852713178294</v>
      </c>
      <c r="G17" s="633">
        <v>0.20793950850661624</v>
      </c>
    </row>
    <row r="18" spans="1:15" ht="28.5" customHeight="1" x14ac:dyDescent="0.2">
      <c r="A18" s="249" t="s">
        <v>439</v>
      </c>
      <c r="B18" s="317" t="s">
        <v>407</v>
      </c>
      <c r="C18" s="572">
        <v>0.20224719101123595</v>
      </c>
      <c r="D18" s="572">
        <v>0.20390070921985815</v>
      </c>
      <c r="E18" s="572">
        <v>0.21478873239436619</v>
      </c>
      <c r="F18" s="572">
        <v>0.19961240310077519</v>
      </c>
      <c r="G18" s="572">
        <v>0.19848771266540643</v>
      </c>
      <c r="H18" s="149"/>
      <c r="I18" s="114"/>
      <c r="J18" s="114"/>
    </row>
    <row r="19" spans="1:15" ht="28.5" customHeight="1" x14ac:dyDescent="0.2">
      <c r="A19" s="370" t="s">
        <v>577</v>
      </c>
      <c r="B19" s="314" t="s">
        <v>408</v>
      </c>
      <c r="C19" s="352">
        <v>0.15890850722311398</v>
      </c>
      <c r="D19" s="352">
        <v>0.1773049645390071</v>
      </c>
      <c r="E19" s="352">
        <v>0.20070422535211269</v>
      </c>
      <c r="F19" s="352">
        <v>0.1744186046511628</v>
      </c>
      <c r="G19" s="352">
        <v>0.17580340264650285</v>
      </c>
      <c r="H19" s="724" t="s">
        <v>460</v>
      </c>
      <c r="I19" s="724"/>
      <c r="J19" s="724"/>
      <c r="K19" s="724"/>
      <c r="L19" s="724"/>
      <c r="M19" s="724"/>
      <c r="N19" s="724"/>
      <c r="O19" s="724"/>
    </row>
    <row r="20" spans="1:15" ht="28.5" customHeight="1" x14ac:dyDescent="0.2">
      <c r="A20" s="249" t="s">
        <v>398</v>
      </c>
      <c r="B20" s="351" t="s">
        <v>398</v>
      </c>
      <c r="C20" s="353">
        <v>0.1332263242375602</v>
      </c>
      <c r="D20" s="353">
        <v>0.11170212765957446</v>
      </c>
      <c r="E20" s="353">
        <v>0.12323943661971831</v>
      </c>
      <c r="F20" s="353">
        <v>0.11046511627906977</v>
      </c>
      <c r="G20" s="353">
        <v>0.14177693761814744</v>
      </c>
    </row>
    <row r="21" spans="1:15" ht="28.5" customHeight="1" x14ac:dyDescent="0.2">
      <c r="A21" s="249" t="s">
        <v>424</v>
      </c>
      <c r="B21" s="314" t="s">
        <v>391</v>
      </c>
      <c r="C21" s="352">
        <v>5.93900481540931E-2</v>
      </c>
      <c r="D21" s="352">
        <v>6.9148936170212769E-2</v>
      </c>
      <c r="E21" s="352">
        <v>8.4507042253521125E-2</v>
      </c>
      <c r="F21" s="352">
        <v>9.3023255813953487E-2</v>
      </c>
      <c r="G21" s="352">
        <v>9.8298676748582225E-2</v>
      </c>
      <c r="H21" s="149"/>
      <c r="I21" s="114"/>
      <c r="J21" s="114"/>
    </row>
    <row r="22" spans="1:15" ht="28.5" customHeight="1" x14ac:dyDescent="0.2">
      <c r="A22" s="249" t="s">
        <v>399</v>
      </c>
      <c r="B22" s="351" t="s">
        <v>399</v>
      </c>
      <c r="C22" s="353">
        <v>1.2841091492776886E-2</v>
      </c>
      <c r="D22" s="353">
        <v>1.2411347517730497E-2</v>
      </c>
      <c r="E22" s="353">
        <v>8.8028169014084511E-3</v>
      </c>
      <c r="F22" s="353">
        <v>7.7519379844961239E-3</v>
      </c>
      <c r="G22" s="353">
        <v>1.890359168241966E-3</v>
      </c>
      <c r="H22" s="59"/>
      <c r="I22" s="149"/>
      <c r="J22" s="114"/>
      <c r="K22" s="114"/>
    </row>
    <row r="23" spans="1:15" ht="26.25" customHeight="1" x14ac:dyDescent="0.2">
      <c r="A23" s="428" t="s">
        <v>381</v>
      </c>
      <c r="B23" s="426" t="s">
        <v>381</v>
      </c>
      <c r="C23" s="421">
        <v>5.2969502407704656E-2</v>
      </c>
      <c r="D23" s="421">
        <v>6.2056737588652482E-2</v>
      </c>
      <c r="E23" s="421">
        <v>4.7535211267605633E-2</v>
      </c>
      <c r="F23" s="421">
        <v>6.3953488372093026E-2</v>
      </c>
      <c r="G23" s="421">
        <v>6.6162570888468802E-2</v>
      </c>
    </row>
    <row r="24" spans="1:15" ht="26.25" customHeight="1" thickBot="1" x14ac:dyDescent="0.25">
      <c r="A24" s="428" t="s">
        <v>382</v>
      </c>
      <c r="B24" s="427" t="s">
        <v>382</v>
      </c>
      <c r="C24" s="423">
        <v>3.3707865168539297E-2</v>
      </c>
      <c r="D24" s="423">
        <v>3.5460992907801421E-2</v>
      </c>
      <c r="E24" s="423">
        <v>4.0492957746478875E-2</v>
      </c>
      <c r="F24" s="423">
        <v>4.4573643410852716E-2</v>
      </c>
      <c r="G24" s="423">
        <v>5.8601134215500943E-2</v>
      </c>
      <c r="H24" s="381"/>
    </row>
    <row r="25" spans="1:15" ht="30" customHeight="1" thickBot="1" x14ac:dyDescent="0.25">
      <c r="B25" s="379" t="s">
        <v>441</v>
      </c>
      <c r="C25" s="380">
        <v>623</v>
      </c>
      <c r="D25" s="380">
        <v>564</v>
      </c>
      <c r="E25" s="380">
        <v>568</v>
      </c>
      <c r="F25" s="380">
        <v>516</v>
      </c>
      <c r="G25" s="380">
        <v>529</v>
      </c>
      <c r="H25" s="274"/>
      <c r="I25" s="274"/>
      <c r="J25" s="274"/>
      <c r="K25" s="9"/>
      <c r="L25" s="9"/>
    </row>
    <row r="26" spans="1:15" x14ac:dyDescent="0.2">
      <c r="B26" s="376"/>
      <c r="C26" s="566"/>
      <c r="D26" s="566"/>
      <c r="E26" s="566"/>
      <c r="F26" s="566"/>
      <c r="H26" s="274"/>
      <c r="I26" s="274"/>
      <c r="J26" s="274"/>
      <c r="K26" s="9"/>
      <c r="L26" s="9"/>
    </row>
    <row r="27" spans="1:15" ht="14.25" customHeight="1" x14ac:dyDescent="0.2">
      <c r="B27" s="348" t="s">
        <v>384</v>
      </c>
      <c r="C27" s="348"/>
      <c r="D27" s="348"/>
      <c r="E27" s="348"/>
      <c r="F27" s="348"/>
      <c r="G27" s="348"/>
      <c r="H27" s="9"/>
      <c r="I27" s="9"/>
      <c r="J27" s="9"/>
      <c r="K27" s="9"/>
      <c r="L27" s="9"/>
    </row>
    <row r="28" spans="1:15" ht="14.25" customHeight="1" x14ac:dyDescent="0.2">
      <c r="B28" s="717" t="s">
        <v>421</v>
      </c>
      <c r="C28" s="717"/>
      <c r="D28" s="717"/>
      <c r="E28" s="717"/>
      <c r="F28" s="717"/>
      <c r="G28" s="562"/>
      <c r="H28" s="9"/>
    </row>
    <row r="29" spans="1:15" x14ac:dyDescent="0.2">
      <c r="B29" s="9"/>
      <c r="C29" s="9"/>
      <c r="D29" s="9"/>
      <c r="E29" s="9"/>
      <c r="F29" s="9"/>
      <c r="G29" s="9"/>
      <c r="H29" s="9"/>
      <c r="I29" s="9"/>
      <c r="J29" s="9"/>
      <c r="K29" s="9"/>
      <c r="L29" s="9"/>
    </row>
    <row r="30" spans="1:15" ht="15" x14ac:dyDescent="0.2">
      <c r="B30" s="29" t="s">
        <v>21</v>
      </c>
      <c r="C30" s="9"/>
      <c r="D30" s="57"/>
      <c r="E30" s="57"/>
      <c r="F30" s="57"/>
      <c r="G30" s="57"/>
      <c r="H30" s="9"/>
      <c r="I30" s="9"/>
      <c r="J30" s="9"/>
      <c r="K30" s="9"/>
      <c r="L30" s="9"/>
    </row>
    <row r="31" spans="1:15" x14ac:dyDescent="0.2">
      <c r="H31" s="9"/>
      <c r="I31" s="9"/>
      <c r="J31" s="9"/>
      <c r="K31" s="9"/>
      <c r="L31" s="9"/>
    </row>
    <row r="32" spans="1:15" x14ac:dyDescent="0.2">
      <c r="B32" s="1" t="s">
        <v>403</v>
      </c>
      <c r="C32" s="10"/>
      <c r="D32" s="10"/>
      <c r="E32" s="10"/>
      <c r="F32" s="10"/>
      <c r="G32" s="10"/>
    </row>
    <row r="33" spans="2:12" ht="15" customHeight="1" x14ac:dyDescent="0.25">
      <c r="B33" s="722" t="s">
        <v>462</v>
      </c>
      <c r="C33" s="722"/>
      <c r="D33" s="722"/>
      <c r="E33" s="722"/>
      <c r="F33" s="722"/>
      <c r="G33" s="563"/>
    </row>
    <row r="34" spans="2:12" x14ac:dyDescent="0.2">
      <c r="B34" s="13" t="s">
        <v>733</v>
      </c>
    </row>
    <row r="35" spans="2:12" ht="15.75" thickBot="1" x14ac:dyDescent="0.3">
      <c r="B35" s="378"/>
      <c r="C35" s="378"/>
      <c r="D35" s="378"/>
    </row>
    <row r="36" spans="2:12" ht="15" customHeight="1" x14ac:dyDescent="0.2">
      <c r="B36" s="248"/>
      <c r="C36" s="720" t="s">
        <v>272</v>
      </c>
      <c r="D36" s="720"/>
      <c r="E36" s="720" t="s">
        <v>350</v>
      </c>
      <c r="F36" s="720"/>
      <c r="G36" s="720" t="s">
        <v>469</v>
      </c>
      <c r="H36" s="720"/>
      <c r="I36" s="720" t="s">
        <v>568</v>
      </c>
      <c r="J36" s="720"/>
      <c r="K36" s="720" t="s">
        <v>601</v>
      </c>
      <c r="L36" s="720"/>
    </row>
    <row r="37" spans="2:12" ht="43.5" thickBot="1" x14ac:dyDescent="0.25">
      <c r="B37" s="434"/>
      <c r="C37" s="437" t="s">
        <v>443</v>
      </c>
      <c r="D37" s="437" t="s">
        <v>442</v>
      </c>
      <c r="E37" s="437" t="s">
        <v>443</v>
      </c>
      <c r="F37" s="437" t="s">
        <v>442</v>
      </c>
      <c r="G37" s="437" t="s">
        <v>443</v>
      </c>
      <c r="H37" s="437" t="s">
        <v>442</v>
      </c>
      <c r="I37" s="437" t="s">
        <v>443</v>
      </c>
      <c r="J37" s="437" t="s">
        <v>442</v>
      </c>
      <c r="K37" s="437" t="s">
        <v>443</v>
      </c>
      <c r="L37" s="437" t="s">
        <v>442</v>
      </c>
    </row>
    <row r="38" spans="2:12" ht="28.5" customHeight="1" x14ac:dyDescent="0.2">
      <c r="B38" s="314" t="s">
        <v>400</v>
      </c>
      <c r="C38" s="382">
        <v>0.5473515248796148</v>
      </c>
      <c r="D38" s="382">
        <v>3.9086406556953578E-2</v>
      </c>
      <c r="E38" s="352">
        <v>0.54964539007092195</v>
      </c>
      <c r="F38" s="382">
        <v>4.1061529334276071E-2</v>
      </c>
      <c r="G38" s="352">
        <v>0.54401408450704225</v>
      </c>
      <c r="H38" s="382">
        <v>4.0960258569426956E-2</v>
      </c>
      <c r="I38" s="352">
        <v>0.55232558139534882</v>
      </c>
      <c r="J38" s="382">
        <v>4.0894096908948747E-2</v>
      </c>
      <c r="K38" s="352">
        <v>0.55198487712665412</v>
      </c>
      <c r="L38" s="382">
        <v>4.2377776095749609E-2</v>
      </c>
    </row>
    <row r="39" spans="2:12" ht="28.5" customHeight="1" x14ac:dyDescent="0.2">
      <c r="B39" s="351" t="s">
        <v>411</v>
      </c>
      <c r="C39" s="383">
        <v>0.4975922953451043</v>
      </c>
      <c r="D39" s="383">
        <v>3.9262415710895768E-2</v>
      </c>
      <c r="E39" s="353">
        <v>0.51063829787234039</v>
      </c>
      <c r="F39" s="383">
        <v>4.1256102775233741E-2</v>
      </c>
      <c r="G39" s="353">
        <v>0.51056338028169013</v>
      </c>
      <c r="H39" s="383">
        <v>4.1110708806996715E-2</v>
      </c>
      <c r="I39" s="353">
        <v>0.49224806201550386</v>
      </c>
      <c r="J39" s="383">
        <v>4.1114944262462635E-2</v>
      </c>
      <c r="K39" s="353">
        <v>0.47826086956521741</v>
      </c>
      <c r="L39" s="383">
        <v>4.2568403732380092E-2</v>
      </c>
    </row>
    <row r="40" spans="2:12" ht="28.5" customHeight="1" x14ac:dyDescent="0.2">
      <c r="B40" s="314" t="s">
        <v>404</v>
      </c>
      <c r="C40" s="382">
        <v>0.43980738362760829</v>
      </c>
      <c r="D40" s="382">
        <v>3.897732194222428E-2</v>
      </c>
      <c r="E40" s="352">
        <v>0.41843971631205673</v>
      </c>
      <c r="F40" s="382">
        <v>4.0712740655555753E-2</v>
      </c>
      <c r="G40" s="352">
        <v>0.43838028169014087</v>
      </c>
      <c r="H40" s="382">
        <v>4.0806428234532149E-2</v>
      </c>
      <c r="I40" s="352">
        <v>0.42248062015503873</v>
      </c>
      <c r="J40" s="382">
        <v>4.0622680841002567E-2</v>
      </c>
      <c r="K40" s="352">
        <v>0.38941398865784499</v>
      </c>
      <c r="L40" s="382">
        <v>4.1553483246837525E-2</v>
      </c>
    </row>
    <row r="41" spans="2:12" ht="28.5" customHeight="1" x14ac:dyDescent="0.2">
      <c r="B41" s="351" t="s">
        <v>410</v>
      </c>
      <c r="C41" s="383">
        <v>0.35473515248796145</v>
      </c>
      <c r="D41" s="383">
        <v>3.7569305319310263E-2</v>
      </c>
      <c r="E41" s="353">
        <v>0.35815602836879434</v>
      </c>
      <c r="F41" s="383">
        <v>3.9570121646028911E-2</v>
      </c>
      <c r="G41" s="353">
        <v>0.39084507042253519</v>
      </c>
      <c r="H41" s="383">
        <v>4.0128054477704726E-2</v>
      </c>
      <c r="I41" s="353">
        <v>0.36240310077519378</v>
      </c>
      <c r="J41" s="383">
        <v>3.9532197291993441E-2</v>
      </c>
      <c r="K41" s="353">
        <v>0.37996219281663518</v>
      </c>
      <c r="L41" s="383">
        <v>4.1362569878321223E-2</v>
      </c>
    </row>
    <row r="42" spans="2:12" ht="28.5" customHeight="1" x14ac:dyDescent="0.2">
      <c r="B42" s="314" t="s">
        <v>387</v>
      </c>
      <c r="C42" s="382">
        <v>0.377207062600321</v>
      </c>
      <c r="D42" s="382">
        <v>3.8060439179123051E-2</v>
      </c>
      <c r="E42" s="352">
        <v>0.38829787234042551</v>
      </c>
      <c r="F42" s="382">
        <v>4.0222496293832732E-2</v>
      </c>
      <c r="G42" s="352">
        <v>0.37852112676056338</v>
      </c>
      <c r="H42" s="382">
        <v>3.9887806140487717E-2</v>
      </c>
      <c r="I42" s="352">
        <v>0.35852713178294576</v>
      </c>
      <c r="J42" s="382">
        <v>3.9439560162669529E-2</v>
      </c>
      <c r="K42" s="352">
        <v>0.35349716446124763</v>
      </c>
      <c r="L42" s="382">
        <v>4.073862996116074E-2</v>
      </c>
    </row>
    <row r="43" spans="2:12" ht="28.5" customHeight="1" x14ac:dyDescent="0.2">
      <c r="B43" s="351" t="s">
        <v>395</v>
      </c>
      <c r="C43" s="383">
        <v>0.36436597110754415</v>
      </c>
      <c r="D43" s="383">
        <v>3.779066401581048E-2</v>
      </c>
      <c r="E43" s="353">
        <v>0.37234042553191488</v>
      </c>
      <c r="F43" s="383">
        <v>3.9897776554943934E-2</v>
      </c>
      <c r="G43" s="353">
        <v>0.37676056338028169</v>
      </c>
      <c r="H43" s="383">
        <v>3.9851262586930475E-2</v>
      </c>
      <c r="I43" s="353">
        <v>0.33139534883720928</v>
      </c>
      <c r="J43" s="383">
        <v>3.8711482604354225E-2</v>
      </c>
      <c r="K43" s="353">
        <v>0.31758034026465026</v>
      </c>
      <c r="L43" s="383">
        <v>3.967169945076169E-2</v>
      </c>
    </row>
    <row r="44" spans="2:12" ht="28.5" customHeight="1" x14ac:dyDescent="0.2">
      <c r="B44" s="314" t="s">
        <v>405</v>
      </c>
      <c r="C44" s="382">
        <v>0.2841091492776886</v>
      </c>
      <c r="D44" s="382">
        <v>3.5414251233342534E-2</v>
      </c>
      <c r="E44" s="352">
        <v>0.30319148936170215</v>
      </c>
      <c r="F44" s="382">
        <v>3.7934271289813963E-2</v>
      </c>
      <c r="G44" s="352">
        <v>0.29929577464788731</v>
      </c>
      <c r="H44" s="382">
        <v>3.7661669206568292E-2</v>
      </c>
      <c r="I44" s="352">
        <v>0.27906976744186046</v>
      </c>
      <c r="J44" s="382">
        <v>3.6887983747246451E-2</v>
      </c>
      <c r="K44" s="352">
        <v>0.28922495274102078</v>
      </c>
      <c r="L44" s="382">
        <v>3.863778318957288E-2</v>
      </c>
    </row>
    <row r="45" spans="2:12" ht="28.5" customHeight="1" x14ac:dyDescent="0.2">
      <c r="B45" s="351" t="s">
        <v>406</v>
      </c>
      <c r="C45" s="383">
        <v>0.2247191011235955</v>
      </c>
      <c r="D45" s="383">
        <v>3.2776425170727173E-2</v>
      </c>
      <c r="E45" s="353">
        <v>0.24822695035460993</v>
      </c>
      <c r="F45" s="383">
        <v>3.5652038063152057E-2</v>
      </c>
      <c r="G45" s="353">
        <v>0.25880281690140844</v>
      </c>
      <c r="H45" s="383">
        <v>3.6019135336791887E-2</v>
      </c>
      <c r="I45" s="353">
        <v>0.2441860465116279</v>
      </c>
      <c r="J45" s="383">
        <v>3.5330499536131078E-2</v>
      </c>
      <c r="K45" s="353">
        <v>0.25330812854442342</v>
      </c>
      <c r="L45" s="383">
        <v>3.7061544174348836E-2</v>
      </c>
    </row>
    <row r="46" spans="2:12" ht="28.5" customHeight="1" x14ac:dyDescent="0.2">
      <c r="B46" s="632" t="s">
        <v>409</v>
      </c>
      <c r="C46" s="639">
        <v>0.17014446227929375</v>
      </c>
      <c r="D46" s="639">
        <v>2.95068062877899E-2</v>
      </c>
      <c r="E46" s="633">
        <v>0.17907801418439717</v>
      </c>
      <c r="F46" s="639">
        <v>3.1643797582905274E-2</v>
      </c>
      <c r="G46" s="633">
        <v>0.198943661971831</v>
      </c>
      <c r="H46" s="639">
        <v>3.2830574906297684E-2</v>
      </c>
      <c r="I46" s="633">
        <v>0.18410852713178294</v>
      </c>
      <c r="J46" s="639">
        <v>3.1873888746752461E-2</v>
      </c>
      <c r="K46" s="633">
        <v>0.20793950850661624</v>
      </c>
      <c r="L46" s="639">
        <v>3.4584055331990875E-2</v>
      </c>
    </row>
    <row r="47" spans="2:12" ht="28.5" customHeight="1" x14ac:dyDescent="0.2">
      <c r="B47" s="317" t="s">
        <v>407</v>
      </c>
      <c r="C47" s="640">
        <v>0.20224719101123592</v>
      </c>
      <c r="D47" s="640">
        <v>3.1541872239453032E-2</v>
      </c>
      <c r="E47" s="572">
        <v>0.20390070921985815</v>
      </c>
      <c r="F47" s="640">
        <v>3.3251367132723364E-2</v>
      </c>
      <c r="G47" s="572">
        <v>0.21478873239436619</v>
      </c>
      <c r="H47" s="640">
        <v>3.3773876617371169E-2</v>
      </c>
      <c r="I47" s="572">
        <v>0.19961240310077519</v>
      </c>
      <c r="J47" s="640">
        <v>3.2871978186037924E-2</v>
      </c>
      <c r="K47" s="572">
        <v>0.19848771266540643</v>
      </c>
      <c r="L47" s="640">
        <v>3.3989919900070352E-2</v>
      </c>
    </row>
    <row r="48" spans="2:12" ht="28.5" customHeight="1" x14ac:dyDescent="0.2">
      <c r="B48" s="314" t="s">
        <v>408</v>
      </c>
      <c r="C48" s="382">
        <v>0.15890850722311398</v>
      </c>
      <c r="D48" s="382">
        <v>2.8708284546590638E-2</v>
      </c>
      <c r="E48" s="352">
        <v>0.1773049645390071</v>
      </c>
      <c r="F48" s="382">
        <v>3.1520740069761487E-2</v>
      </c>
      <c r="G48" s="352">
        <v>0.20070422535211269</v>
      </c>
      <c r="H48" s="382">
        <v>3.293926619098872E-2</v>
      </c>
      <c r="I48" s="352">
        <v>0.1744186046511628</v>
      </c>
      <c r="J48" s="382">
        <v>3.1207448043899001E-2</v>
      </c>
      <c r="K48" s="352">
        <v>0.17580340264650285</v>
      </c>
      <c r="L48" s="382">
        <v>3.2438239964974712E-2</v>
      </c>
    </row>
    <row r="49" spans="2:12" ht="28.5" customHeight="1" x14ac:dyDescent="0.2">
      <c r="B49" s="351" t="s">
        <v>398</v>
      </c>
      <c r="C49" s="383">
        <v>0.1332263242375602</v>
      </c>
      <c r="D49" s="383">
        <v>2.66845527080425E-2</v>
      </c>
      <c r="E49" s="353">
        <v>0.11170212765957446</v>
      </c>
      <c r="F49" s="383">
        <v>2.5997198668972415E-2</v>
      </c>
      <c r="G49" s="353">
        <v>0.12323943661971831</v>
      </c>
      <c r="H49" s="383">
        <v>2.7033187657217836E-2</v>
      </c>
      <c r="I49" s="353">
        <v>0.11046511627906977</v>
      </c>
      <c r="J49" s="383">
        <v>2.5779588008444102E-2</v>
      </c>
      <c r="K49" s="353">
        <v>0.14177693761814744</v>
      </c>
      <c r="L49" s="383">
        <v>2.9725633673873618E-2</v>
      </c>
    </row>
    <row r="50" spans="2:12" ht="28.5" customHeight="1" x14ac:dyDescent="0.2">
      <c r="B50" s="314" t="s">
        <v>391</v>
      </c>
      <c r="C50" s="382">
        <v>5.9390048154093107E-2</v>
      </c>
      <c r="D50" s="382">
        <v>1.8559816216002716E-2</v>
      </c>
      <c r="E50" s="352">
        <v>6.9148936170212769E-2</v>
      </c>
      <c r="F50" s="382">
        <v>2.0938683415767628E-2</v>
      </c>
      <c r="G50" s="352">
        <v>8.4507042253521125E-2</v>
      </c>
      <c r="H50" s="382">
        <v>2.2874723768267449E-2</v>
      </c>
      <c r="I50" s="352">
        <v>9.3023255813953487E-2</v>
      </c>
      <c r="J50" s="382">
        <v>2.3887777603716055E-2</v>
      </c>
      <c r="K50" s="352">
        <v>9.8298676748582225E-2</v>
      </c>
      <c r="L50" s="382">
        <v>2.5370756939469486E-2</v>
      </c>
    </row>
    <row r="51" spans="2:12" ht="28.5" customHeight="1" x14ac:dyDescent="0.2">
      <c r="B51" s="351" t="s">
        <v>399</v>
      </c>
      <c r="C51" s="383">
        <v>1.2841091492776886E-2</v>
      </c>
      <c r="D51" s="383">
        <v>8.8411050879588886E-3</v>
      </c>
      <c r="E51" s="353">
        <v>1.2411347517730497E-2</v>
      </c>
      <c r="F51" s="383">
        <v>9.1372189749614786E-3</v>
      </c>
      <c r="G51" s="353">
        <v>8.8028169014084511E-3</v>
      </c>
      <c r="H51" s="383">
        <v>7.6819728403832417E-3</v>
      </c>
      <c r="I51" s="353">
        <v>7.7519379844961239E-3</v>
      </c>
      <c r="J51" s="383">
        <v>7.2126885273176818E-3</v>
      </c>
      <c r="K51" s="353">
        <v>1.890359168241966E-3</v>
      </c>
      <c r="L51" s="383">
        <v>3.7016003245547912E-3</v>
      </c>
    </row>
    <row r="52" spans="2:12" ht="28.5" customHeight="1" x14ac:dyDescent="0.2">
      <c r="B52" s="196" t="s">
        <v>381</v>
      </c>
      <c r="C52" s="424">
        <v>5.2969502407704656E-2</v>
      </c>
      <c r="D52" s="424">
        <v>1.7587616091706896E-2</v>
      </c>
      <c r="E52" s="421">
        <v>6.2056737588652482E-2</v>
      </c>
      <c r="F52" s="424">
        <v>1.9911284307603524E-2</v>
      </c>
      <c r="G52" s="421">
        <v>4.7535211267605633E-2</v>
      </c>
      <c r="H52" s="424">
        <v>1.7499034300324526E-2</v>
      </c>
      <c r="I52" s="421">
        <v>6.3953488372093026E-2</v>
      </c>
      <c r="J52" s="424">
        <v>2.0121610463423152E-2</v>
      </c>
      <c r="K52" s="421">
        <v>6.6162570888468802E-2</v>
      </c>
      <c r="L52" s="424">
        <v>2.1182151014521193E-2</v>
      </c>
    </row>
    <row r="53" spans="2:12" ht="28.5" customHeight="1" thickBot="1" x14ac:dyDescent="0.25">
      <c r="B53" s="422" t="s">
        <v>382</v>
      </c>
      <c r="C53" s="425">
        <v>3.3707865168539325E-2</v>
      </c>
      <c r="D53" s="425">
        <v>1.4172024497120765E-2</v>
      </c>
      <c r="E53" s="423">
        <v>3.5460992907801421E-2</v>
      </c>
      <c r="F53" s="425">
        <v>1.5263420291562054E-2</v>
      </c>
      <c r="G53" s="423">
        <v>4.0492957746478875E-2</v>
      </c>
      <c r="H53" s="425">
        <v>1.6210474857693506E-2</v>
      </c>
      <c r="I53" s="423">
        <v>4.4573643410852716E-2</v>
      </c>
      <c r="J53" s="425">
        <v>1.6971474640351019E-2</v>
      </c>
      <c r="K53" s="423">
        <v>5.8601134215500943E-2</v>
      </c>
      <c r="L53" s="425">
        <v>2.0015575494514225E-2</v>
      </c>
    </row>
    <row r="55" spans="2:12" x14ac:dyDescent="0.2">
      <c r="B55" s="348" t="s">
        <v>384</v>
      </c>
      <c r="C55" s="348"/>
      <c r="D55" s="348"/>
      <c r="E55" s="348"/>
      <c r="F55" s="348"/>
      <c r="G55" s="348"/>
    </row>
    <row r="56" spans="2:12" x14ac:dyDescent="0.2">
      <c r="B56" s="9"/>
      <c r="C56" s="9"/>
      <c r="D56" s="9"/>
      <c r="E56" s="9"/>
      <c r="F56" s="9"/>
      <c r="G56" s="9"/>
    </row>
    <row r="57" spans="2:12" ht="15" x14ac:dyDescent="0.2">
      <c r="B57" s="29" t="s">
        <v>21</v>
      </c>
      <c r="C57" s="9"/>
      <c r="D57" s="57"/>
      <c r="E57" s="57"/>
      <c r="F57" s="57"/>
      <c r="G57" s="57"/>
    </row>
  </sheetData>
  <sortState ref="B38:J51">
    <sortCondition descending="1" ref="I38:I51"/>
  </sortState>
  <mergeCells count="10">
    <mergeCell ref="E36:F36"/>
    <mergeCell ref="C36:D36"/>
    <mergeCell ref="B28:F28"/>
    <mergeCell ref="H4:O4"/>
    <mergeCell ref="H19:O19"/>
    <mergeCell ref="B33:F33"/>
    <mergeCell ref="G36:H36"/>
    <mergeCell ref="I36:J36"/>
    <mergeCell ref="K36:L36"/>
    <mergeCell ref="C7:G7"/>
  </mergeCells>
  <hyperlinks>
    <hyperlink ref="B30" location="Contents!A1" tooltip="Contents Page" display="Return to Contents Page"/>
    <hyperlink ref="B57" location="Contents!A1" tooltip="Contents Page" display="Return to Contents Page"/>
  </hyperlinks>
  <pageMargins left="0.70866141732283472" right="0.70866141732283472" top="0.74803149606299213" bottom="4.9800000000000004" header="0.31496062992125984" footer="0.31496062992125984"/>
  <pageSetup scale="39" fitToHeight="3" orientation="portrait" r:id="rId1"/>
  <rowBreaks count="1" manualBreakCount="1">
    <brk id="30" max="1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D1229"/>
  <sheetViews>
    <sheetView showGridLines="0" zoomScale="85" zoomScaleNormal="85" workbookViewId="0">
      <selection activeCell="B20" sqref="B20"/>
    </sheetView>
  </sheetViews>
  <sheetFormatPr defaultRowHeight="14.25" x14ac:dyDescent="0.2"/>
  <cols>
    <col min="1" max="1" width="9.140625" style="63"/>
    <col min="2" max="2" width="89.140625" style="1" customWidth="1"/>
    <col min="3" max="3" width="10.42578125" style="1" customWidth="1"/>
    <col min="4" max="4" width="11.85546875" style="1" customWidth="1"/>
    <col min="5" max="7" width="9.7109375" style="174" customWidth="1"/>
    <col min="8" max="8" width="11.42578125" style="169" customWidth="1"/>
    <col min="9" max="9" width="6.140625" style="169" customWidth="1"/>
    <col min="10" max="11" width="9.140625" style="169" customWidth="1"/>
    <col min="12" max="12" width="9.140625" style="1" customWidth="1"/>
    <col min="13" max="14" width="2.42578125" style="1" customWidth="1"/>
    <col min="15" max="15" width="11.7109375" style="64" customWidth="1"/>
    <col min="16" max="108" width="9.140625" style="64"/>
    <col min="109" max="16384" width="9.140625" style="1"/>
  </cols>
  <sheetData>
    <row r="1" spans="1:15" s="64" customFormat="1" ht="15" x14ac:dyDescent="0.25">
      <c r="A1" s="63"/>
      <c r="B1" s="65" t="s">
        <v>162</v>
      </c>
      <c r="C1" s="65"/>
      <c r="D1" s="63"/>
      <c r="E1" s="172"/>
      <c r="F1" s="490"/>
      <c r="G1" s="490"/>
      <c r="H1" s="63"/>
      <c r="I1" s="489"/>
      <c r="J1" s="69"/>
      <c r="K1" s="69"/>
      <c r="L1" s="69"/>
    </row>
    <row r="2" spans="1:15" s="64" customFormat="1" ht="15" x14ac:dyDescent="0.25">
      <c r="A2" s="63"/>
      <c r="B2" s="66" t="s">
        <v>189</v>
      </c>
      <c r="C2" s="66"/>
      <c r="D2" s="63"/>
      <c r="E2" s="172"/>
      <c r="F2" s="490"/>
      <c r="G2" s="490"/>
      <c r="H2" s="63"/>
      <c r="I2" s="489"/>
      <c r="J2" s="69"/>
      <c r="K2" s="69"/>
      <c r="L2" s="69"/>
    </row>
    <row r="3" spans="1:15" s="64" customFormat="1" ht="15" x14ac:dyDescent="0.25">
      <c r="A3" s="63"/>
      <c r="B3" s="65"/>
      <c r="C3" s="65"/>
      <c r="D3" s="63"/>
      <c r="E3" s="172"/>
      <c r="F3" s="490"/>
      <c r="G3" s="490"/>
      <c r="H3" s="63"/>
      <c r="I3" s="489"/>
      <c r="J3" s="69"/>
      <c r="K3" s="69"/>
      <c r="L3" s="69"/>
    </row>
    <row r="4" spans="1:15" s="64" customFormat="1" ht="4.5" customHeight="1" x14ac:dyDescent="0.25">
      <c r="A4" s="63"/>
      <c r="B4" s="65"/>
      <c r="C4" s="65"/>
      <c r="D4" s="63"/>
      <c r="E4" s="172"/>
      <c r="F4" s="490"/>
      <c r="G4" s="490"/>
      <c r="H4" s="63"/>
      <c r="I4" s="489"/>
      <c r="J4" s="69"/>
      <c r="K4" s="69"/>
      <c r="L4" s="69"/>
    </row>
    <row r="5" spans="1:15" s="64" customFormat="1" ht="15" customHeight="1" x14ac:dyDescent="0.2">
      <c r="A5" s="63"/>
      <c r="B5" s="669" t="s">
        <v>190</v>
      </c>
      <c r="C5" s="669" t="s">
        <v>191</v>
      </c>
      <c r="D5" s="669" t="s">
        <v>22</v>
      </c>
      <c r="E5" s="669">
        <v>2017</v>
      </c>
      <c r="F5" s="669">
        <v>2018</v>
      </c>
      <c r="G5" s="669">
        <v>2019</v>
      </c>
      <c r="H5" s="669" t="s">
        <v>575</v>
      </c>
      <c r="I5" s="673"/>
      <c r="J5" s="671" t="s">
        <v>354</v>
      </c>
      <c r="K5" s="669"/>
      <c r="L5" s="669"/>
    </row>
    <row r="6" spans="1:15" s="64" customFormat="1" ht="57.75" customHeight="1" x14ac:dyDescent="0.2">
      <c r="A6" s="63"/>
      <c r="B6" s="670"/>
      <c r="C6" s="670"/>
      <c r="D6" s="670"/>
      <c r="E6" s="670"/>
      <c r="F6" s="670"/>
      <c r="G6" s="670"/>
      <c r="H6" s="670"/>
      <c r="I6" s="674"/>
      <c r="J6" s="337" t="s">
        <v>672</v>
      </c>
      <c r="K6" s="672" t="s">
        <v>444</v>
      </c>
      <c r="L6" s="672"/>
    </row>
    <row r="7" spans="1:15" s="64" customFormat="1" ht="18.75" customHeight="1" x14ac:dyDescent="0.2">
      <c r="A7" s="63"/>
      <c r="B7" s="306" t="s">
        <v>211</v>
      </c>
      <c r="C7" s="338">
        <v>50</v>
      </c>
      <c r="D7" s="324">
        <v>125.6</v>
      </c>
      <c r="E7" s="325">
        <v>63</v>
      </c>
      <c r="F7" s="325">
        <v>55</v>
      </c>
      <c r="G7" s="325">
        <v>56</v>
      </c>
      <c r="H7" s="533">
        <f>(G7-F7)/F7</f>
        <v>1.8181818181818181E-2</v>
      </c>
      <c r="I7" s="601" t="str">
        <f>IF(G7&gt;F7,"é",IF(G7&lt;F7,"ê","è"))</f>
        <v>é</v>
      </c>
      <c r="J7" s="326">
        <v>63.2</v>
      </c>
      <c r="K7" s="526">
        <f>(J7-D7)/D7</f>
        <v>-0.49681528662420377</v>
      </c>
      <c r="L7" s="530" t="s">
        <v>356</v>
      </c>
      <c r="O7" s="569"/>
    </row>
    <row r="8" spans="1:15" s="64" customFormat="1" ht="18.75" customHeight="1" x14ac:dyDescent="0.2">
      <c r="A8" s="63"/>
      <c r="B8" s="271" t="s">
        <v>212</v>
      </c>
      <c r="C8" s="339">
        <v>611</v>
      </c>
      <c r="D8" s="310">
        <v>1110.8</v>
      </c>
      <c r="E8" s="121">
        <v>778</v>
      </c>
      <c r="F8" s="121">
        <v>730</v>
      </c>
      <c r="G8" s="121">
        <v>774</v>
      </c>
      <c r="H8" s="534">
        <f>(G8-F8)/F8</f>
        <v>6.0273972602739728E-2</v>
      </c>
      <c r="I8" s="603" t="str">
        <f>IF(G8&gt;F8,"é",IF(G8&lt;F8,"ê","è"))</f>
        <v>é</v>
      </c>
      <c r="J8" s="311">
        <v>764.2</v>
      </c>
      <c r="K8" s="527">
        <f>(J8-D8)/D8</f>
        <v>-0.31202736766294553</v>
      </c>
      <c r="L8" s="531" t="str">
        <f>IF(J8&gt;D8,"é",IF(J21&lt;D8,"ê","è"))</f>
        <v>ê</v>
      </c>
      <c r="O8" s="569"/>
    </row>
    <row r="9" spans="1:15" s="64" customFormat="1" ht="18.75" customHeight="1" x14ac:dyDescent="0.2">
      <c r="A9" s="63"/>
      <c r="B9" s="306" t="s">
        <v>210</v>
      </c>
      <c r="C9" s="338">
        <v>58</v>
      </c>
      <c r="D9" s="324">
        <v>127.8</v>
      </c>
      <c r="E9" s="325">
        <v>68</v>
      </c>
      <c r="F9" s="325">
        <v>63</v>
      </c>
      <c r="G9" s="325">
        <v>71</v>
      </c>
      <c r="H9" s="535">
        <f>(G9-F9)/F9</f>
        <v>0.12698412698412698</v>
      </c>
      <c r="I9" s="601" t="str">
        <f>IF(G9&gt;F9,"é",IF(G9&lt;F9,"ê","è"))</f>
        <v>é</v>
      </c>
      <c r="J9" s="326">
        <v>71.2</v>
      </c>
      <c r="K9" s="528">
        <f>(J9-D9)/D9</f>
        <v>-0.44287949921752734</v>
      </c>
      <c r="L9" s="530" t="s">
        <v>356</v>
      </c>
      <c r="O9" s="569"/>
    </row>
    <row r="10" spans="1:15" s="64" customFormat="1" ht="18.75" customHeight="1" x14ac:dyDescent="0.2">
      <c r="A10" s="63"/>
      <c r="B10" s="327" t="s">
        <v>213</v>
      </c>
      <c r="C10" s="340">
        <v>165</v>
      </c>
      <c r="D10" s="328">
        <v>365.8</v>
      </c>
      <c r="E10" s="329">
        <v>177</v>
      </c>
      <c r="F10" s="329">
        <v>173</v>
      </c>
      <c r="G10" s="329">
        <v>173</v>
      </c>
      <c r="H10" s="536">
        <f>(G10-F10)/F10</f>
        <v>0</v>
      </c>
      <c r="I10" s="602" t="str">
        <f>IF(G10&gt;F10,"é",IF(G10&lt;F10,"ê","è"))</f>
        <v>è</v>
      </c>
      <c r="J10" s="330">
        <v>189.4</v>
      </c>
      <c r="K10" s="529">
        <f>(J10-D10)/D10</f>
        <v>-0.48223072717331877</v>
      </c>
      <c r="L10" s="532" t="str">
        <f>IF(J10&gt;D10,"é",IF(J23&lt;D10,"ê","è"))</f>
        <v>ê</v>
      </c>
      <c r="O10" s="569"/>
    </row>
    <row r="11" spans="1:15" s="64" customFormat="1" x14ac:dyDescent="0.2">
      <c r="A11" s="63"/>
      <c r="E11" s="173"/>
      <c r="F11" s="173"/>
      <c r="G11" s="173"/>
      <c r="H11" s="168"/>
      <c r="I11" s="168"/>
      <c r="J11" s="168"/>
      <c r="K11" s="168"/>
    </row>
    <row r="12" spans="1:15" s="64" customFormat="1" x14ac:dyDescent="0.2">
      <c r="A12" s="63"/>
      <c r="B12" s="214" t="s">
        <v>63</v>
      </c>
      <c r="C12" s="214"/>
      <c r="D12" s="214"/>
      <c r="E12" s="215"/>
      <c r="F12" s="215"/>
      <c r="G12" s="215"/>
      <c r="H12" s="216"/>
      <c r="I12" s="216"/>
      <c r="J12" s="216"/>
      <c r="K12" s="216"/>
      <c r="L12" s="214"/>
      <c r="M12" s="214"/>
      <c r="N12" s="214"/>
      <c r="O12" s="214"/>
    </row>
    <row r="13" spans="1:15" s="64" customFormat="1" x14ac:dyDescent="0.2">
      <c r="A13" s="63"/>
      <c r="B13" s="668" t="s">
        <v>229</v>
      </c>
      <c r="C13" s="668"/>
      <c r="D13" s="668"/>
      <c r="E13" s="668"/>
      <c r="F13" s="668"/>
      <c r="G13" s="668"/>
      <c r="H13" s="668"/>
      <c r="I13" s="668"/>
      <c r="J13" s="668"/>
      <c r="K13" s="668"/>
      <c r="L13" s="668"/>
      <c r="M13" s="341"/>
      <c r="N13" s="341"/>
      <c r="O13" s="341"/>
    </row>
    <row r="14" spans="1:15" s="378" customFormat="1" ht="5.25" customHeight="1" x14ac:dyDescent="0.25">
      <c r="B14" s="377"/>
      <c r="C14" s="377"/>
      <c r="D14" s="377"/>
      <c r="E14" s="377"/>
      <c r="F14" s="524"/>
      <c r="G14" s="561"/>
      <c r="H14" s="69"/>
      <c r="I14" s="487"/>
      <c r="J14" s="69"/>
      <c r="K14" s="69"/>
    </row>
    <row r="15" spans="1:15" s="378" customFormat="1" ht="15" x14ac:dyDescent="0.25">
      <c r="B15" s="362" t="s">
        <v>412</v>
      </c>
      <c r="C15" s="377"/>
      <c r="D15" s="377"/>
      <c r="E15" s="377"/>
      <c r="F15" s="524"/>
      <c r="G15" s="561"/>
      <c r="H15" s="69"/>
      <c r="I15" s="487"/>
      <c r="J15" s="69"/>
      <c r="K15" s="69"/>
    </row>
    <row r="16" spans="1:15" s="378" customFormat="1" ht="22.5" customHeight="1" x14ac:dyDescent="0.25">
      <c r="B16" s="363"/>
      <c r="C16" s="366"/>
      <c r="D16" s="377"/>
      <c r="E16" s="377"/>
      <c r="F16" s="524"/>
      <c r="G16" s="561"/>
      <c r="H16" s="69"/>
      <c r="I16" s="487"/>
      <c r="J16" s="69"/>
      <c r="K16" s="69"/>
    </row>
    <row r="17" spans="1:11" s="378" customFormat="1" ht="22.5" customHeight="1" x14ac:dyDescent="0.25">
      <c r="B17" s="364"/>
      <c r="C17" s="367"/>
      <c r="D17" s="377"/>
      <c r="E17" s="377"/>
      <c r="F17" s="524"/>
      <c r="G17" s="561"/>
      <c r="H17" s="69"/>
      <c r="I17" s="487"/>
      <c r="J17" s="69"/>
      <c r="K17" s="69"/>
    </row>
    <row r="18" spans="1:11" s="378" customFormat="1" ht="24.75" customHeight="1" x14ac:dyDescent="0.25">
      <c r="B18" s="365"/>
      <c r="C18" s="368"/>
      <c r="D18" s="377"/>
      <c r="E18" s="377"/>
      <c r="F18" s="524"/>
      <c r="G18" s="561"/>
      <c r="H18" s="69"/>
      <c r="I18" s="487"/>
      <c r="J18" s="69"/>
      <c r="K18" s="69"/>
    </row>
    <row r="19" spans="1:11" s="64" customFormat="1" ht="16.5" x14ac:dyDescent="0.2">
      <c r="A19" s="63"/>
      <c r="B19" s="92"/>
      <c r="C19" s="92"/>
      <c r="D19" s="92"/>
      <c r="E19" s="173"/>
      <c r="F19" s="173"/>
      <c r="G19" s="173"/>
      <c r="H19" s="168"/>
      <c r="I19" s="168"/>
      <c r="J19" s="168"/>
      <c r="K19" s="168"/>
    </row>
    <row r="20" spans="1:11" s="64" customFormat="1" ht="15" x14ac:dyDescent="0.2">
      <c r="A20" s="63"/>
      <c r="B20" s="29" t="s">
        <v>21</v>
      </c>
      <c r="C20" s="29"/>
      <c r="D20" s="29"/>
      <c r="E20" s="173"/>
      <c r="F20" s="173"/>
      <c r="G20" s="173"/>
      <c r="H20" s="168"/>
      <c r="I20" s="168"/>
      <c r="J20" s="168"/>
      <c r="K20" s="168"/>
    </row>
    <row r="21" spans="1:11" s="64" customFormat="1" x14ac:dyDescent="0.2">
      <c r="A21" s="63"/>
      <c r="E21" s="173"/>
      <c r="F21" s="173"/>
      <c r="G21" s="173"/>
      <c r="H21" s="168"/>
      <c r="I21" s="168"/>
      <c r="J21" s="168"/>
      <c r="K21" s="168"/>
    </row>
    <row r="22" spans="1:11" s="64" customFormat="1" x14ac:dyDescent="0.2">
      <c r="A22" s="63"/>
      <c r="E22" s="173"/>
      <c r="F22" s="173"/>
      <c r="G22" s="173"/>
      <c r="H22" s="168"/>
      <c r="I22" s="168"/>
      <c r="J22" s="168"/>
      <c r="K22" s="168"/>
    </row>
    <row r="23" spans="1:11" s="64" customFormat="1" x14ac:dyDescent="0.2">
      <c r="A23" s="63"/>
      <c r="E23" s="173"/>
      <c r="F23" s="173"/>
      <c r="G23" s="173"/>
      <c r="H23" s="168"/>
      <c r="I23" s="168"/>
      <c r="J23" s="168"/>
      <c r="K23" s="168"/>
    </row>
    <row r="24" spans="1:11" s="64" customFormat="1" x14ac:dyDescent="0.2">
      <c r="A24" s="63"/>
      <c r="E24" s="173"/>
      <c r="F24" s="173"/>
      <c r="G24" s="173"/>
      <c r="H24" s="168"/>
      <c r="I24" s="168"/>
      <c r="J24" s="168"/>
      <c r="K24" s="168"/>
    </row>
    <row r="25" spans="1:11" s="64" customFormat="1" x14ac:dyDescent="0.2">
      <c r="A25" s="63"/>
      <c r="E25" s="173"/>
      <c r="F25" s="173"/>
      <c r="G25" s="173"/>
      <c r="H25" s="168"/>
      <c r="I25" s="168"/>
      <c r="J25" s="168"/>
      <c r="K25" s="168"/>
    </row>
    <row r="26" spans="1:11" s="64" customFormat="1" x14ac:dyDescent="0.2">
      <c r="A26" s="63"/>
      <c r="E26" s="173"/>
      <c r="F26" s="173"/>
      <c r="G26" s="173"/>
      <c r="H26" s="168"/>
      <c r="I26" s="168"/>
      <c r="J26" s="168"/>
      <c r="K26" s="168"/>
    </row>
    <row r="27" spans="1:11" s="64" customFormat="1" x14ac:dyDescent="0.2">
      <c r="A27" s="63"/>
      <c r="E27" s="173"/>
      <c r="F27" s="173"/>
      <c r="G27" s="173"/>
      <c r="H27" s="168"/>
      <c r="I27" s="168"/>
      <c r="J27" s="168"/>
      <c r="K27" s="168"/>
    </row>
    <row r="28" spans="1:11" s="64" customFormat="1" x14ac:dyDescent="0.2">
      <c r="A28" s="63"/>
      <c r="E28" s="173"/>
      <c r="F28" s="173"/>
      <c r="G28" s="173"/>
      <c r="H28" s="168"/>
      <c r="I28" s="168"/>
      <c r="J28" s="168"/>
      <c r="K28" s="168"/>
    </row>
    <row r="29" spans="1:11" s="64" customFormat="1" x14ac:dyDescent="0.2">
      <c r="A29" s="63"/>
      <c r="E29" s="173"/>
      <c r="F29" s="173"/>
      <c r="G29" s="173"/>
      <c r="H29" s="168"/>
      <c r="I29" s="168"/>
      <c r="J29" s="168"/>
      <c r="K29" s="168"/>
    </row>
    <row r="30" spans="1:11" s="64" customFormat="1" x14ac:dyDescent="0.2">
      <c r="A30" s="63"/>
      <c r="E30" s="173"/>
      <c r="F30" s="173"/>
      <c r="G30" s="173"/>
      <c r="H30" s="168"/>
      <c r="I30" s="168"/>
      <c r="J30" s="168"/>
      <c r="K30" s="168"/>
    </row>
    <row r="31" spans="1:11" s="64" customFormat="1" x14ac:dyDescent="0.2">
      <c r="A31" s="63"/>
      <c r="E31" s="173"/>
      <c r="F31" s="173"/>
      <c r="G31" s="173"/>
      <c r="H31" s="168"/>
      <c r="I31" s="168"/>
      <c r="J31" s="168"/>
      <c r="K31" s="168"/>
    </row>
    <row r="32" spans="1:11" s="64" customFormat="1" x14ac:dyDescent="0.2">
      <c r="A32" s="63"/>
      <c r="E32" s="173"/>
      <c r="F32" s="173"/>
      <c r="G32" s="173"/>
      <c r="H32" s="168"/>
      <c r="I32" s="168"/>
      <c r="J32" s="168"/>
      <c r="K32" s="168"/>
    </row>
    <row r="33" spans="1:11" s="64" customFormat="1" x14ac:dyDescent="0.2">
      <c r="A33" s="63"/>
      <c r="E33" s="173"/>
      <c r="F33" s="173"/>
      <c r="G33" s="173"/>
      <c r="H33" s="168"/>
      <c r="I33" s="168"/>
      <c r="J33" s="168"/>
      <c r="K33" s="168"/>
    </row>
    <row r="34" spans="1:11" s="64" customFormat="1" x14ac:dyDescent="0.2">
      <c r="A34" s="63"/>
      <c r="E34" s="173"/>
      <c r="F34" s="173"/>
      <c r="G34" s="173"/>
      <c r="H34" s="168"/>
      <c r="I34" s="168"/>
      <c r="J34" s="168"/>
      <c r="K34" s="168"/>
    </row>
    <row r="35" spans="1:11" s="64" customFormat="1" x14ac:dyDescent="0.2">
      <c r="A35" s="63"/>
      <c r="E35" s="173"/>
      <c r="F35" s="173"/>
      <c r="G35" s="173"/>
      <c r="H35" s="168"/>
      <c r="I35" s="168"/>
      <c r="J35" s="168"/>
      <c r="K35" s="168"/>
    </row>
    <row r="36" spans="1:11" s="64" customFormat="1" x14ac:dyDescent="0.2">
      <c r="A36" s="63"/>
      <c r="E36" s="173"/>
      <c r="F36" s="173"/>
      <c r="G36" s="173"/>
      <c r="H36" s="168"/>
      <c r="I36" s="168"/>
      <c r="J36" s="168"/>
      <c r="K36" s="168"/>
    </row>
    <row r="37" spans="1:11" s="64" customFormat="1" x14ac:dyDescent="0.2">
      <c r="A37" s="63"/>
      <c r="E37" s="173"/>
      <c r="F37" s="173"/>
      <c r="G37" s="173"/>
      <c r="H37" s="168"/>
      <c r="I37" s="168"/>
      <c r="J37" s="168"/>
      <c r="K37" s="168"/>
    </row>
    <row r="38" spans="1:11" s="64" customFormat="1" x14ac:dyDescent="0.2">
      <c r="A38" s="63"/>
      <c r="E38" s="173"/>
      <c r="F38" s="173"/>
      <c r="G38" s="173"/>
      <c r="H38" s="168"/>
      <c r="I38" s="168"/>
      <c r="J38" s="168"/>
      <c r="K38" s="168"/>
    </row>
    <row r="39" spans="1:11" s="64" customFormat="1" x14ac:dyDescent="0.2">
      <c r="A39" s="63"/>
      <c r="E39" s="173"/>
      <c r="F39" s="173"/>
      <c r="G39" s="173"/>
      <c r="H39" s="168"/>
      <c r="I39" s="168"/>
      <c r="J39" s="168"/>
      <c r="K39" s="168"/>
    </row>
    <row r="40" spans="1:11" s="64" customFormat="1" x14ac:dyDescent="0.2">
      <c r="A40" s="63"/>
      <c r="E40" s="173"/>
      <c r="F40" s="173"/>
      <c r="G40" s="173"/>
      <c r="H40" s="168"/>
      <c r="I40" s="168"/>
      <c r="J40" s="168"/>
      <c r="K40" s="168"/>
    </row>
    <row r="41" spans="1:11" s="64" customFormat="1" x14ac:dyDescent="0.2">
      <c r="A41" s="63"/>
      <c r="E41" s="173"/>
      <c r="F41" s="173"/>
      <c r="G41" s="173"/>
      <c r="H41" s="168"/>
      <c r="I41" s="168"/>
      <c r="J41" s="168"/>
      <c r="K41" s="168"/>
    </row>
    <row r="42" spans="1:11" s="64" customFormat="1" x14ac:dyDescent="0.2">
      <c r="A42" s="63"/>
      <c r="E42" s="173"/>
      <c r="F42" s="173"/>
      <c r="G42" s="173"/>
      <c r="H42" s="168"/>
      <c r="I42" s="168"/>
      <c r="J42" s="168"/>
      <c r="K42" s="168"/>
    </row>
    <row r="43" spans="1:11" s="64" customFormat="1" x14ac:dyDescent="0.2">
      <c r="A43" s="63"/>
      <c r="E43" s="173"/>
      <c r="F43" s="173"/>
      <c r="G43" s="173"/>
      <c r="H43" s="168"/>
      <c r="I43" s="168"/>
      <c r="J43" s="168"/>
      <c r="K43" s="168"/>
    </row>
    <row r="44" spans="1:11" s="64" customFormat="1" x14ac:dyDescent="0.2">
      <c r="A44" s="63"/>
      <c r="E44" s="173"/>
      <c r="F44" s="173"/>
      <c r="G44" s="173"/>
      <c r="H44" s="168"/>
      <c r="I44" s="168"/>
      <c r="J44" s="168"/>
      <c r="K44" s="168"/>
    </row>
    <row r="45" spans="1:11" s="64" customFormat="1" x14ac:dyDescent="0.2">
      <c r="A45" s="63"/>
      <c r="E45" s="173"/>
      <c r="F45" s="173"/>
      <c r="G45" s="173"/>
      <c r="H45" s="168"/>
      <c r="I45" s="168"/>
      <c r="J45" s="168"/>
      <c r="K45" s="168"/>
    </row>
    <row r="46" spans="1:11" s="64" customFormat="1" x14ac:dyDescent="0.2">
      <c r="A46" s="63"/>
      <c r="E46" s="173"/>
      <c r="F46" s="173"/>
      <c r="G46" s="173"/>
      <c r="H46" s="168"/>
      <c r="I46" s="168"/>
      <c r="J46" s="168"/>
      <c r="K46" s="168"/>
    </row>
    <row r="47" spans="1:11" s="64" customFormat="1" x14ac:dyDescent="0.2">
      <c r="A47" s="63"/>
      <c r="E47" s="173"/>
      <c r="F47" s="173"/>
      <c r="G47" s="173"/>
      <c r="H47" s="168"/>
      <c r="I47" s="168"/>
      <c r="J47" s="168"/>
      <c r="K47" s="168"/>
    </row>
    <row r="48" spans="1:11" s="64" customFormat="1" x14ac:dyDescent="0.2">
      <c r="A48" s="63"/>
      <c r="E48" s="173"/>
      <c r="F48" s="173"/>
      <c r="G48" s="173"/>
      <c r="H48" s="168"/>
      <c r="I48" s="168"/>
      <c r="J48" s="168"/>
      <c r="K48" s="168"/>
    </row>
    <row r="49" spans="1:11" s="64" customFormat="1" x14ac:dyDescent="0.2">
      <c r="A49" s="63"/>
      <c r="E49" s="173"/>
      <c r="F49" s="173"/>
      <c r="G49" s="173"/>
      <c r="H49" s="168"/>
      <c r="I49" s="168"/>
      <c r="J49" s="168"/>
      <c r="K49" s="168"/>
    </row>
    <row r="50" spans="1:11" s="64" customFormat="1" x14ac:dyDescent="0.2">
      <c r="A50" s="63"/>
      <c r="E50" s="173"/>
      <c r="F50" s="173"/>
      <c r="G50" s="173"/>
      <c r="H50" s="168"/>
      <c r="I50" s="168"/>
      <c r="J50" s="168"/>
      <c r="K50" s="168"/>
    </row>
    <row r="51" spans="1:11" s="64" customFormat="1" x14ac:dyDescent="0.2">
      <c r="A51" s="63"/>
      <c r="E51" s="173"/>
      <c r="F51" s="173"/>
      <c r="G51" s="173"/>
      <c r="H51" s="168"/>
      <c r="I51" s="168"/>
      <c r="J51" s="168"/>
      <c r="K51" s="168"/>
    </row>
    <row r="52" spans="1:11" s="64" customFormat="1" x14ac:dyDescent="0.2">
      <c r="A52" s="63"/>
      <c r="E52" s="173"/>
      <c r="F52" s="173"/>
      <c r="G52" s="173"/>
      <c r="H52" s="168"/>
      <c r="I52" s="168"/>
      <c r="J52" s="168"/>
      <c r="K52" s="168"/>
    </row>
    <row r="53" spans="1:11" s="64" customFormat="1" x14ac:dyDescent="0.2">
      <c r="A53" s="63"/>
      <c r="E53" s="173"/>
      <c r="F53" s="173"/>
      <c r="G53" s="173"/>
      <c r="H53" s="168"/>
      <c r="I53" s="168"/>
      <c r="J53" s="168"/>
      <c r="K53" s="168"/>
    </row>
    <row r="54" spans="1:11" s="64" customFormat="1" x14ac:dyDescent="0.2">
      <c r="A54" s="63"/>
      <c r="E54" s="173"/>
      <c r="F54" s="173"/>
      <c r="G54" s="173"/>
      <c r="H54" s="168"/>
      <c r="I54" s="168"/>
      <c r="J54" s="168"/>
      <c r="K54" s="168"/>
    </row>
    <row r="55" spans="1:11" s="64" customFormat="1" x14ac:dyDescent="0.2">
      <c r="A55" s="63"/>
      <c r="E55" s="173"/>
      <c r="F55" s="173"/>
      <c r="G55" s="173"/>
      <c r="H55" s="168"/>
      <c r="I55" s="168"/>
      <c r="J55" s="168"/>
      <c r="K55" s="168"/>
    </row>
    <row r="56" spans="1:11" s="64" customFormat="1" x14ac:dyDescent="0.2">
      <c r="A56" s="63"/>
      <c r="E56" s="173"/>
      <c r="F56" s="173"/>
      <c r="G56" s="173"/>
      <c r="H56" s="168"/>
      <c r="I56" s="168"/>
      <c r="J56" s="168"/>
      <c r="K56" s="168"/>
    </row>
    <row r="57" spans="1:11" s="64" customFormat="1" x14ac:dyDescent="0.2">
      <c r="A57" s="63"/>
      <c r="E57" s="173"/>
      <c r="F57" s="173"/>
      <c r="G57" s="173"/>
      <c r="H57" s="168"/>
      <c r="I57" s="168"/>
      <c r="J57" s="168"/>
      <c r="K57" s="168"/>
    </row>
    <row r="58" spans="1:11" s="64" customFormat="1" x14ac:dyDescent="0.2">
      <c r="A58" s="63"/>
      <c r="E58" s="173"/>
      <c r="F58" s="173"/>
      <c r="G58" s="173"/>
      <c r="H58" s="168"/>
      <c r="I58" s="168"/>
      <c r="J58" s="168"/>
      <c r="K58" s="168"/>
    </row>
    <row r="59" spans="1:11" s="64" customFormat="1" x14ac:dyDescent="0.2">
      <c r="A59" s="63"/>
      <c r="E59" s="173"/>
      <c r="F59" s="173"/>
      <c r="G59" s="173"/>
      <c r="H59" s="168"/>
      <c r="I59" s="168"/>
      <c r="J59" s="168"/>
      <c r="K59" s="168"/>
    </row>
    <row r="60" spans="1:11" s="64" customFormat="1" x14ac:dyDescent="0.2">
      <c r="A60" s="63"/>
      <c r="E60" s="173"/>
      <c r="F60" s="173"/>
      <c r="G60" s="173"/>
      <c r="H60" s="168"/>
      <c r="I60" s="168"/>
      <c r="J60" s="168"/>
      <c r="K60" s="168"/>
    </row>
    <row r="61" spans="1:11" s="64" customFormat="1" x14ac:dyDescent="0.2">
      <c r="A61" s="63"/>
      <c r="E61" s="173"/>
      <c r="F61" s="173"/>
      <c r="G61" s="173"/>
      <c r="H61" s="168"/>
      <c r="I61" s="168"/>
      <c r="J61" s="168"/>
      <c r="K61" s="168"/>
    </row>
    <row r="62" spans="1:11" s="64" customFormat="1" x14ac:dyDescent="0.2">
      <c r="A62" s="63"/>
      <c r="E62" s="173"/>
      <c r="F62" s="173"/>
      <c r="G62" s="173"/>
      <c r="H62" s="168"/>
      <c r="I62" s="168"/>
      <c r="J62" s="168"/>
      <c r="K62" s="168"/>
    </row>
    <row r="63" spans="1:11" s="64" customFormat="1" x14ac:dyDescent="0.2">
      <c r="A63" s="63"/>
      <c r="E63" s="173"/>
      <c r="F63" s="173"/>
      <c r="G63" s="173"/>
      <c r="H63" s="168"/>
      <c r="I63" s="168"/>
      <c r="J63" s="168"/>
      <c r="K63" s="168"/>
    </row>
    <row r="64" spans="1:11" s="64" customFormat="1" x14ac:dyDescent="0.2">
      <c r="A64" s="63"/>
      <c r="E64" s="173"/>
      <c r="F64" s="173"/>
      <c r="G64" s="173"/>
      <c r="H64" s="168"/>
      <c r="I64" s="168"/>
      <c r="J64" s="168"/>
      <c r="K64" s="168"/>
    </row>
    <row r="65" spans="1:11" s="64" customFormat="1" x14ac:dyDescent="0.2">
      <c r="A65" s="63"/>
      <c r="E65" s="173"/>
      <c r="F65" s="173"/>
      <c r="G65" s="173"/>
      <c r="H65" s="168"/>
      <c r="I65" s="168"/>
      <c r="J65" s="168"/>
      <c r="K65" s="168"/>
    </row>
    <row r="66" spans="1:11" s="64" customFormat="1" x14ac:dyDescent="0.2">
      <c r="A66" s="63"/>
      <c r="E66" s="173"/>
      <c r="F66" s="173"/>
      <c r="G66" s="173"/>
      <c r="H66" s="168"/>
      <c r="I66" s="168"/>
      <c r="J66" s="168"/>
      <c r="K66" s="168"/>
    </row>
    <row r="67" spans="1:11" s="64" customFormat="1" x14ac:dyDescent="0.2">
      <c r="A67" s="63"/>
      <c r="E67" s="173"/>
      <c r="F67" s="173"/>
      <c r="G67" s="173"/>
      <c r="H67" s="168"/>
      <c r="I67" s="168"/>
      <c r="J67" s="168"/>
      <c r="K67" s="168"/>
    </row>
    <row r="68" spans="1:11" s="64" customFormat="1" x14ac:dyDescent="0.2">
      <c r="A68" s="63"/>
      <c r="E68" s="173"/>
      <c r="F68" s="173"/>
      <c r="G68" s="173"/>
      <c r="H68" s="168"/>
      <c r="I68" s="168"/>
      <c r="J68" s="168"/>
      <c r="K68" s="168"/>
    </row>
    <row r="69" spans="1:11" s="64" customFormat="1" x14ac:dyDescent="0.2">
      <c r="A69" s="63"/>
      <c r="E69" s="173"/>
      <c r="F69" s="173"/>
      <c r="G69" s="173"/>
      <c r="H69" s="168"/>
      <c r="I69" s="168"/>
      <c r="J69" s="168"/>
      <c r="K69" s="168"/>
    </row>
    <row r="70" spans="1:11" s="64" customFormat="1" x14ac:dyDescent="0.2">
      <c r="A70" s="63"/>
      <c r="E70" s="173"/>
      <c r="F70" s="173"/>
      <c r="G70" s="173"/>
      <c r="H70" s="168"/>
      <c r="I70" s="168"/>
      <c r="J70" s="168"/>
      <c r="K70" s="168"/>
    </row>
    <row r="71" spans="1:11" s="64" customFormat="1" x14ac:dyDescent="0.2">
      <c r="A71" s="63"/>
      <c r="E71" s="173"/>
      <c r="F71" s="173"/>
      <c r="G71" s="173"/>
      <c r="H71" s="168"/>
      <c r="I71" s="168"/>
      <c r="J71" s="168"/>
      <c r="K71" s="168"/>
    </row>
    <row r="72" spans="1:11" s="64" customFormat="1" x14ac:dyDescent="0.2">
      <c r="A72" s="63"/>
      <c r="E72" s="173"/>
      <c r="F72" s="173"/>
      <c r="G72" s="173"/>
      <c r="H72" s="168"/>
      <c r="I72" s="168"/>
      <c r="J72" s="168"/>
      <c r="K72" s="168"/>
    </row>
    <row r="73" spans="1:11" s="64" customFormat="1" x14ac:dyDescent="0.2">
      <c r="A73" s="63"/>
      <c r="E73" s="173"/>
      <c r="F73" s="173"/>
      <c r="G73" s="173"/>
      <c r="H73" s="168"/>
      <c r="I73" s="168"/>
      <c r="J73" s="168"/>
      <c r="K73" s="168"/>
    </row>
    <row r="74" spans="1:11" s="64" customFormat="1" x14ac:dyDescent="0.2">
      <c r="A74" s="63"/>
      <c r="E74" s="173"/>
      <c r="F74" s="173"/>
      <c r="G74" s="173"/>
      <c r="H74" s="168"/>
      <c r="I74" s="168"/>
      <c r="J74" s="168"/>
      <c r="K74" s="168"/>
    </row>
    <row r="75" spans="1:11" s="64" customFormat="1" x14ac:dyDescent="0.2">
      <c r="A75" s="63"/>
      <c r="E75" s="173"/>
      <c r="F75" s="173"/>
      <c r="G75" s="173"/>
      <c r="H75" s="168"/>
      <c r="I75" s="168"/>
      <c r="J75" s="168"/>
      <c r="K75" s="168"/>
    </row>
    <row r="76" spans="1:11" s="64" customFormat="1" x14ac:dyDescent="0.2">
      <c r="A76" s="63"/>
      <c r="E76" s="173"/>
      <c r="F76" s="173"/>
      <c r="G76" s="173"/>
      <c r="H76" s="168"/>
      <c r="I76" s="168"/>
      <c r="J76" s="168"/>
      <c r="K76" s="168"/>
    </row>
    <row r="77" spans="1:11" s="64" customFormat="1" x14ac:dyDescent="0.2">
      <c r="A77" s="63"/>
      <c r="E77" s="173"/>
      <c r="F77" s="173"/>
      <c r="G77" s="173"/>
      <c r="H77" s="168"/>
      <c r="I77" s="168"/>
      <c r="J77" s="168"/>
      <c r="K77" s="168"/>
    </row>
    <row r="78" spans="1:11" s="64" customFormat="1" x14ac:dyDescent="0.2">
      <c r="A78" s="63"/>
      <c r="E78" s="173"/>
      <c r="F78" s="173"/>
      <c r="G78" s="173"/>
      <c r="H78" s="168"/>
      <c r="I78" s="168"/>
      <c r="J78" s="168"/>
      <c r="K78" s="168"/>
    </row>
    <row r="79" spans="1:11" s="64" customFormat="1" x14ac:dyDescent="0.2">
      <c r="A79" s="63"/>
      <c r="E79" s="173"/>
      <c r="F79" s="173"/>
      <c r="G79" s="173"/>
      <c r="H79" s="168"/>
      <c r="I79" s="168"/>
      <c r="J79" s="168"/>
      <c r="K79" s="168"/>
    </row>
    <row r="80" spans="1:11" s="64" customFormat="1" x14ac:dyDescent="0.2">
      <c r="A80" s="63"/>
      <c r="E80" s="173"/>
      <c r="F80" s="173"/>
      <c r="G80" s="173"/>
      <c r="H80" s="168"/>
      <c r="I80" s="168"/>
      <c r="J80" s="168"/>
      <c r="K80" s="168"/>
    </row>
    <row r="81" spans="1:11" s="64" customFormat="1" x14ac:dyDescent="0.2">
      <c r="A81" s="63"/>
      <c r="E81" s="173"/>
      <c r="F81" s="173"/>
      <c r="G81" s="173"/>
      <c r="H81" s="168"/>
      <c r="I81" s="168"/>
      <c r="J81" s="168"/>
      <c r="K81" s="168"/>
    </row>
    <row r="82" spans="1:11" s="64" customFormat="1" x14ac:dyDescent="0.2">
      <c r="A82" s="63"/>
      <c r="E82" s="173"/>
      <c r="F82" s="173"/>
      <c r="G82" s="173"/>
      <c r="H82" s="168"/>
      <c r="I82" s="168"/>
      <c r="J82" s="168"/>
      <c r="K82" s="168"/>
    </row>
    <row r="83" spans="1:11" s="64" customFormat="1" x14ac:dyDescent="0.2">
      <c r="A83" s="63"/>
      <c r="E83" s="173"/>
      <c r="F83" s="173"/>
      <c r="G83" s="173"/>
      <c r="H83" s="168"/>
      <c r="I83" s="168"/>
      <c r="J83" s="168"/>
      <c r="K83" s="168"/>
    </row>
    <row r="84" spans="1:11" s="64" customFormat="1" x14ac:dyDescent="0.2">
      <c r="A84" s="63"/>
      <c r="E84" s="173"/>
      <c r="F84" s="173"/>
      <c r="G84" s="173"/>
      <c r="H84" s="168"/>
      <c r="I84" s="168"/>
      <c r="J84" s="168"/>
      <c r="K84" s="168"/>
    </row>
    <row r="85" spans="1:11" s="64" customFormat="1" x14ac:dyDescent="0.2">
      <c r="A85" s="63"/>
      <c r="E85" s="173"/>
      <c r="F85" s="173"/>
      <c r="G85" s="173"/>
      <c r="H85" s="168"/>
      <c r="I85" s="168"/>
      <c r="J85" s="168"/>
      <c r="K85" s="168"/>
    </row>
    <row r="86" spans="1:11" s="64" customFormat="1" x14ac:dyDescent="0.2">
      <c r="A86" s="63"/>
      <c r="E86" s="173"/>
      <c r="F86" s="173"/>
      <c r="G86" s="173"/>
      <c r="H86" s="168"/>
      <c r="I86" s="168"/>
      <c r="J86" s="168"/>
      <c r="K86" s="168"/>
    </row>
    <row r="87" spans="1:11" s="64" customFormat="1" x14ac:dyDescent="0.2">
      <c r="A87" s="63"/>
      <c r="E87" s="173"/>
      <c r="F87" s="173"/>
      <c r="G87" s="173"/>
      <c r="H87" s="168"/>
      <c r="I87" s="168"/>
      <c r="J87" s="168"/>
      <c r="K87" s="168"/>
    </row>
    <row r="88" spans="1:11" s="64" customFormat="1" x14ac:dyDescent="0.2">
      <c r="A88" s="63"/>
      <c r="E88" s="173"/>
      <c r="F88" s="173"/>
      <c r="G88" s="173"/>
      <c r="H88" s="168"/>
      <c r="I88" s="168"/>
      <c r="J88" s="168"/>
      <c r="K88" s="168"/>
    </row>
    <row r="89" spans="1:11" s="64" customFormat="1" x14ac:dyDescent="0.2">
      <c r="A89" s="63"/>
      <c r="E89" s="173"/>
      <c r="F89" s="173"/>
      <c r="G89" s="173"/>
      <c r="H89" s="168"/>
      <c r="I89" s="168"/>
      <c r="J89" s="168"/>
      <c r="K89" s="168"/>
    </row>
    <row r="90" spans="1:11" s="64" customFormat="1" x14ac:dyDescent="0.2">
      <c r="A90" s="63"/>
      <c r="E90" s="173"/>
      <c r="F90" s="173"/>
      <c r="G90" s="173"/>
      <c r="H90" s="168"/>
      <c r="I90" s="168"/>
      <c r="J90" s="168"/>
      <c r="K90" s="168"/>
    </row>
    <row r="91" spans="1:11" s="64" customFormat="1" x14ac:dyDescent="0.2">
      <c r="A91" s="63"/>
      <c r="E91" s="173"/>
      <c r="F91" s="173"/>
      <c r="G91" s="173"/>
      <c r="H91" s="168"/>
      <c r="I91" s="168"/>
      <c r="J91" s="168"/>
      <c r="K91" s="168"/>
    </row>
    <row r="92" spans="1:11" s="64" customFormat="1" x14ac:dyDescent="0.2">
      <c r="A92" s="63"/>
      <c r="E92" s="173"/>
      <c r="F92" s="173"/>
      <c r="G92" s="173"/>
      <c r="H92" s="168"/>
      <c r="I92" s="168"/>
      <c r="J92" s="168"/>
      <c r="K92" s="168"/>
    </row>
    <row r="93" spans="1:11" s="64" customFormat="1" x14ac:dyDescent="0.2">
      <c r="A93" s="63"/>
      <c r="E93" s="173"/>
      <c r="F93" s="173"/>
      <c r="G93" s="173"/>
      <c r="H93" s="168"/>
      <c r="I93" s="168"/>
      <c r="J93" s="168"/>
      <c r="K93" s="168"/>
    </row>
    <row r="94" spans="1:11" s="64" customFormat="1" x14ac:dyDescent="0.2">
      <c r="A94" s="63"/>
      <c r="E94" s="173"/>
      <c r="F94" s="173"/>
      <c r="G94" s="173"/>
      <c r="H94" s="168"/>
      <c r="I94" s="168"/>
      <c r="J94" s="168"/>
      <c r="K94" s="168"/>
    </row>
    <row r="95" spans="1:11" s="64" customFormat="1" x14ac:dyDescent="0.2">
      <c r="A95" s="63"/>
      <c r="E95" s="173"/>
      <c r="F95" s="173"/>
      <c r="G95" s="173"/>
      <c r="H95" s="168"/>
      <c r="I95" s="168"/>
      <c r="J95" s="168"/>
      <c r="K95" s="168"/>
    </row>
    <row r="96" spans="1:11" s="64" customFormat="1" x14ac:dyDescent="0.2">
      <c r="A96" s="63"/>
      <c r="E96" s="173"/>
      <c r="F96" s="173"/>
      <c r="G96" s="173"/>
      <c r="H96" s="168"/>
      <c r="I96" s="168"/>
      <c r="J96" s="168"/>
      <c r="K96" s="168"/>
    </row>
    <row r="97" spans="1:11" s="64" customFormat="1" x14ac:dyDescent="0.2">
      <c r="A97" s="63"/>
      <c r="E97" s="173"/>
      <c r="F97" s="173"/>
      <c r="G97" s="173"/>
      <c r="H97" s="168"/>
      <c r="I97" s="168"/>
      <c r="J97" s="168"/>
      <c r="K97" s="168"/>
    </row>
    <row r="98" spans="1:11" s="64" customFormat="1" x14ac:dyDescent="0.2">
      <c r="A98" s="63"/>
      <c r="E98" s="173"/>
      <c r="F98" s="173"/>
      <c r="G98" s="173"/>
      <c r="H98" s="168"/>
      <c r="I98" s="168"/>
      <c r="J98" s="168"/>
      <c r="K98" s="168"/>
    </row>
    <row r="99" spans="1:11" s="64" customFormat="1" x14ac:dyDescent="0.2">
      <c r="A99" s="63"/>
      <c r="E99" s="173"/>
      <c r="F99" s="173"/>
      <c r="G99" s="173"/>
      <c r="H99" s="168"/>
      <c r="I99" s="168"/>
      <c r="J99" s="168"/>
      <c r="K99" s="168"/>
    </row>
    <row r="100" spans="1:11" s="64" customFormat="1" x14ac:dyDescent="0.2">
      <c r="A100" s="63"/>
      <c r="E100" s="173"/>
      <c r="F100" s="173"/>
      <c r="G100" s="173"/>
      <c r="H100" s="168"/>
      <c r="I100" s="168"/>
      <c r="J100" s="168"/>
      <c r="K100" s="168"/>
    </row>
    <row r="101" spans="1:11" s="64" customFormat="1" x14ac:dyDescent="0.2">
      <c r="A101" s="63"/>
      <c r="E101" s="173"/>
      <c r="F101" s="173"/>
      <c r="G101" s="173"/>
      <c r="H101" s="168"/>
      <c r="I101" s="168"/>
      <c r="J101" s="168"/>
      <c r="K101" s="168"/>
    </row>
    <row r="102" spans="1:11" s="64" customFormat="1" x14ac:dyDescent="0.2">
      <c r="A102" s="63"/>
      <c r="E102" s="173"/>
      <c r="F102" s="173"/>
      <c r="G102" s="173"/>
      <c r="H102" s="168"/>
      <c r="I102" s="168"/>
      <c r="J102" s="168"/>
      <c r="K102" s="168"/>
    </row>
    <row r="103" spans="1:11" s="64" customFormat="1" x14ac:dyDescent="0.2">
      <c r="A103" s="63"/>
      <c r="E103" s="173"/>
      <c r="F103" s="173"/>
      <c r="G103" s="173"/>
      <c r="H103" s="168"/>
      <c r="I103" s="168"/>
      <c r="J103" s="168"/>
      <c r="K103" s="168"/>
    </row>
    <row r="104" spans="1:11" s="64" customFormat="1" x14ac:dyDescent="0.2">
      <c r="A104" s="63"/>
      <c r="E104" s="173"/>
      <c r="F104" s="173"/>
      <c r="G104" s="173"/>
      <c r="H104" s="168"/>
      <c r="I104" s="168"/>
      <c r="J104" s="168"/>
      <c r="K104" s="168"/>
    </row>
    <row r="105" spans="1:11" s="64" customFormat="1" x14ac:dyDescent="0.2">
      <c r="A105" s="63"/>
      <c r="E105" s="173"/>
      <c r="F105" s="173"/>
      <c r="G105" s="173"/>
      <c r="H105" s="168"/>
      <c r="I105" s="168"/>
      <c r="J105" s="168"/>
      <c r="K105" s="168"/>
    </row>
    <row r="106" spans="1:11" s="64" customFormat="1" x14ac:dyDescent="0.2">
      <c r="A106" s="63"/>
      <c r="E106" s="173"/>
      <c r="F106" s="173"/>
      <c r="G106" s="173"/>
      <c r="H106" s="168"/>
      <c r="I106" s="168"/>
      <c r="J106" s="168"/>
      <c r="K106" s="168"/>
    </row>
    <row r="107" spans="1:11" s="64" customFormat="1" x14ac:dyDescent="0.2">
      <c r="A107" s="63"/>
      <c r="E107" s="173"/>
      <c r="F107" s="173"/>
      <c r="G107" s="173"/>
      <c r="H107" s="168"/>
      <c r="I107" s="168"/>
      <c r="J107" s="168"/>
      <c r="K107" s="168"/>
    </row>
    <row r="108" spans="1:11" s="64" customFormat="1" x14ac:dyDescent="0.2">
      <c r="A108" s="63"/>
      <c r="E108" s="173"/>
      <c r="F108" s="173"/>
      <c r="G108" s="173"/>
      <c r="H108" s="168"/>
      <c r="I108" s="168"/>
      <c r="J108" s="168"/>
      <c r="K108" s="168"/>
    </row>
    <row r="109" spans="1:11" s="64" customFormat="1" x14ac:dyDescent="0.2">
      <c r="A109" s="63"/>
      <c r="E109" s="173"/>
      <c r="F109" s="173"/>
      <c r="G109" s="173"/>
      <c r="H109" s="168"/>
      <c r="I109" s="168"/>
      <c r="J109" s="168"/>
      <c r="K109" s="168"/>
    </row>
    <row r="110" spans="1:11" s="64" customFormat="1" x14ac:dyDescent="0.2">
      <c r="A110" s="63"/>
      <c r="E110" s="173"/>
      <c r="F110" s="173"/>
      <c r="G110" s="173"/>
      <c r="H110" s="168"/>
      <c r="I110" s="168"/>
      <c r="J110" s="168"/>
      <c r="K110" s="168"/>
    </row>
    <row r="111" spans="1:11" s="64" customFormat="1" x14ac:dyDescent="0.2">
      <c r="A111" s="63"/>
      <c r="E111" s="173"/>
      <c r="F111" s="173"/>
      <c r="G111" s="173"/>
      <c r="H111" s="168"/>
      <c r="I111" s="168"/>
      <c r="J111" s="168"/>
      <c r="K111" s="168"/>
    </row>
    <row r="112" spans="1:11" s="64" customFormat="1" x14ac:dyDescent="0.2">
      <c r="A112" s="63"/>
      <c r="E112" s="173"/>
      <c r="F112" s="173"/>
      <c r="G112" s="173"/>
      <c r="H112" s="168"/>
      <c r="I112" s="168"/>
      <c r="J112" s="168"/>
      <c r="K112" s="168"/>
    </row>
    <row r="113" spans="1:11" s="64" customFormat="1" x14ac:dyDescent="0.2">
      <c r="A113" s="63"/>
      <c r="E113" s="173"/>
      <c r="F113" s="173"/>
      <c r="G113" s="173"/>
      <c r="H113" s="168"/>
      <c r="I113" s="168"/>
      <c r="J113" s="168"/>
      <c r="K113" s="168"/>
    </row>
    <row r="114" spans="1:11" s="64" customFormat="1" x14ac:dyDescent="0.2">
      <c r="A114" s="63"/>
      <c r="E114" s="173"/>
      <c r="F114" s="173"/>
      <c r="G114" s="173"/>
      <c r="H114" s="168"/>
      <c r="I114" s="168"/>
      <c r="J114" s="168"/>
      <c r="K114" s="168"/>
    </row>
    <row r="115" spans="1:11" s="64" customFormat="1" x14ac:dyDescent="0.2">
      <c r="A115" s="63"/>
      <c r="E115" s="173"/>
      <c r="F115" s="173"/>
      <c r="G115" s="173"/>
      <c r="H115" s="168"/>
      <c r="I115" s="168"/>
      <c r="J115" s="168"/>
      <c r="K115" s="168"/>
    </row>
    <row r="116" spans="1:11" s="64" customFormat="1" x14ac:dyDescent="0.2">
      <c r="A116" s="63"/>
      <c r="E116" s="173"/>
      <c r="F116" s="173"/>
      <c r="G116" s="173"/>
      <c r="H116" s="168"/>
      <c r="I116" s="168"/>
      <c r="J116" s="168"/>
      <c r="K116" s="168"/>
    </row>
    <row r="117" spans="1:11" s="64" customFormat="1" x14ac:dyDescent="0.2">
      <c r="A117" s="63"/>
      <c r="E117" s="173"/>
      <c r="F117" s="173"/>
      <c r="G117" s="173"/>
      <c r="H117" s="168"/>
      <c r="I117" s="168"/>
      <c r="J117" s="168"/>
      <c r="K117" s="168"/>
    </row>
    <row r="118" spans="1:11" s="64" customFormat="1" x14ac:dyDescent="0.2">
      <c r="A118" s="63"/>
      <c r="E118" s="173"/>
      <c r="F118" s="173"/>
      <c r="G118" s="173"/>
      <c r="H118" s="168"/>
      <c r="I118" s="168"/>
      <c r="J118" s="168"/>
      <c r="K118" s="168"/>
    </row>
    <row r="119" spans="1:11" s="64" customFormat="1" x14ac:dyDescent="0.2">
      <c r="A119" s="63"/>
      <c r="E119" s="173"/>
      <c r="F119" s="173"/>
      <c r="G119" s="173"/>
      <c r="H119" s="168"/>
      <c r="I119" s="168"/>
      <c r="J119" s="168"/>
      <c r="K119" s="168"/>
    </row>
    <row r="120" spans="1:11" s="64" customFormat="1" x14ac:dyDescent="0.2">
      <c r="A120" s="63"/>
      <c r="E120" s="173"/>
      <c r="F120" s="173"/>
      <c r="G120" s="173"/>
      <c r="H120" s="168"/>
      <c r="I120" s="168"/>
      <c r="J120" s="168"/>
      <c r="K120" s="168"/>
    </row>
    <row r="121" spans="1:11" s="64" customFormat="1" x14ac:dyDescent="0.2">
      <c r="A121" s="63"/>
      <c r="E121" s="173"/>
      <c r="F121" s="173"/>
      <c r="G121" s="173"/>
      <c r="H121" s="168"/>
      <c r="I121" s="168"/>
      <c r="J121" s="168"/>
      <c r="K121" s="168"/>
    </row>
    <row r="122" spans="1:11" s="64" customFormat="1" x14ac:dyDescent="0.2">
      <c r="A122" s="63"/>
      <c r="E122" s="173"/>
      <c r="F122" s="173"/>
      <c r="G122" s="173"/>
      <c r="H122" s="168"/>
      <c r="I122" s="168"/>
      <c r="J122" s="168"/>
      <c r="K122" s="168"/>
    </row>
    <row r="123" spans="1:11" s="64" customFormat="1" x14ac:dyDescent="0.2">
      <c r="A123" s="63"/>
      <c r="E123" s="173"/>
      <c r="F123" s="173"/>
      <c r="G123" s="173"/>
      <c r="H123" s="168"/>
      <c r="I123" s="168"/>
      <c r="J123" s="168"/>
      <c r="K123" s="168"/>
    </row>
    <row r="124" spans="1:11" s="64" customFormat="1" x14ac:dyDescent="0.2">
      <c r="A124" s="63"/>
      <c r="E124" s="173"/>
      <c r="F124" s="173"/>
      <c r="G124" s="173"/>
      <c r="H124" s="168"/>
      <c r="I124" s="168"/>
      <c r="J124" s="168"/>
      <c r="K124" s="168"/>
    </row>
    <row r="125" spans="1:11" s="64" customFormat="1" x14ac:dyDescent="0.2">
      <c r="A125" s="63"/>
      <c r="E125" s="173"/>
      <c r="F125" s="173"/>
      <c r="G125" s="173"/>
      <c r="H125" s="168"/>
      <c r="I125" s="168"/>
      <c r="J125" s="168"/>
      <c r="K125" s="168"/>
    </row>
    <row r="126" spans="1:11" s="64" customFormat="1" x14ac:dyDescent="0.2">
      <c r="A126" s="63"/>
      <c r="E126" s="173"/>
      <c r="F126" s="173"/>
      <c r="G126" s="173"/>
      <c r="H126" s="168"/>
      <c r="I126" s="168"/>
      <c r="J126" s="168"/>
      <c r="K126" s="168"/>
    </row>
    <row r="127" spans="1:11" s="64" customFormat="1" x14ac:dyDescent="0.2">
      <c r="A127" s="63"/>
      <c r="E127" s="173"/>
      <c r="F127" s="173"/>
      <c r="G127" s="173"/>
      <c r="H127" s="168"/>
      <c r="I127" s="168"/>
      <c r="J127" s="168"/>
      <c r="K127" s="168"/>
    </row>
    <row r="128" spans="1:11" s="64" customFormat="1" x14ac:dyDescent="0.2">
      <c r="A128" s="63"/>
      <c r="E128" s="173"/>
      <c r="F128" s="173"/>
      <c r="G128" s="173"/>
      <c r="H128" s="168"/>
      <c r="I128" s="168"/>
      <c r="J128" s="168"/>
      <c r="K128" s="168"/>
    </row>
    <row r="129" spans="1:11" s="64" customFormat="1" x14ac:dyDescent="0.2">
      <c r="A129" s="63"/>
      <c r="E129" s="173"/>
      <c r="F129" s="173"/>
      <c r="G129" s="173"/>
      <c r="H129" s="168"/>
      <c r="I129" s="168"/>
      <c r="J129" s="168"/>
      <c r="K129" s="168"/>
    </row>
    <row r="130" spans="1:11" s="64" customFormat="1" x14ac:dyDescent="0.2">
      <c r="A130" s="63"/>
      <c r="E130" s="173"/>
      <c r="F130" s="173"/>
      <c r="G130" s="173"/>
      <c r="H130" s="168"/>
      <c r="I130" s="168"/>
      <c r="J130" s="168"/>
      <c r="K130" s="168"/>
    </row>
    <row r="131" spans="1:11" s="64" customFormat="1" x14ac:dyDescent="0.2">
      <c r="A131" s="63"/>
      <c r="E131" s="173"/>
      <c r="F131" s="173"/>
      <c r="G131" s="173"/>
      <c r="H131" s="168"/>
      <c r="I131" s="168"/>
      <c r="J131" s="168"/>
      <c r="K131" s="168"/>
    </row>
    <row r="132" spans="1:11" s="64" customFormat="1" x14ac:dyDescent="0.2">
      <c r="A132" s="63"/>
      <c r="E132" s="173"/>
      <c r="F132" s="173"/>
      <c r="G132" s="173"/>
      <c r="H132" s="168"/>
      <c r="I132" s="168"/>
      <c r="J132" s="168"/>
      <c r="K132" s="168"/>
    </row>
    <row r="133" spans="1:11" s="64" customFormat="1" x14ac:dyDescent="0.2">
      <c r="A133" s="63"/>
      <c r="E133" s="173"/>
      <c r="F133" s="173"/>
      <c r="G133" s="173"/>
      <c r="H133" s="168"/>
      <c r="I133" s="168"/>
      <c r="J133" s="168"/>
      <c r="K133" s="168"/>
    </row>
    <row r="134" spans="1:11" s="64" customFormat="1" x14ac:dyDescent="0.2">
      <c r="A134" s="63"/>
      <c r="E134" s="173"/>
      <c r="F134" s="173"/>
      <c r="G134" s="173"/>
      <c r="H134" s="168"/>
      <c r="I134" s="168"/>
      <c r="J134" s="168"/>
      <c r="K134" s="168"/>
    </row>
    <row r="135" spans="1:11" s="64" customFormat="1" x14ac:dyDescent="0.2">
      <c r="A135" s="63"/>
      <c r="E135" s="173"/>
      <c r="F135" s="173"/>
      <c r="G135" s="173"/>
      <c r="H135" s="168"/>
      <c r="I135" s="168"/>
      <c r="J135" s="168"/>
      <c r="K135" s="168"/>
    </row>
    <row r="136" spans="1:11" s="64" customFormat="1" x14ac:dyDescent="0.2">
      <c r="A136" s="63"/>
      <c r="E136" s="173"/>
      <c r="F136" s="173"/>
      <c r="G136" s="173"/>
      <c r="H136" s="168"/>
      <c r="I136" s="168"/>
      <c r="J136" s="168"/>
      <c r="K136" s="168"/>
    </row>
    <row r="137" spans="1:11" s="64" customFormat="1" x14ac:dyDescent="0.2">
      <c r="A137" s="63"/>
      <c r="E137" s="173"/>
      <c r="F137" s="173"/>
      <c r="G137" s="173"/>
      <c r="H137" s="168"/>
      <c r="I137" s="168"/>
      <c r="J137" s="168"/>
      <c r="K137" s="168"/>
    </row>
    <row r="138" spans="1:11" s="64" customFormat="1" x14ac:dyDescent="0.2">
      <c r="A138" s="63"/>
      <c r="E138" s="173"/>
      <c r="F138" s="173"/>
      <c r="G138" s="173"/>
      <c r="H138" s="168"/>
      <c r="I138" s="168"/>
      <c r="J138" s="168"/>
      <c r="K138" s="168"/>
    </row>
    <row r="139" spans="1:11" s="64" customFormat="1" x14ac:dyDescent="0.2">
      <c r="A139" s="63"/>
      <c r="E139" s="173"/>
      <c r="F139" s="173"/>
      <c r="G139" s="173"/>
      <c r="H139" s="168"/>
      <c r="I139" s="168"/>
      <c r="J139" s="168"/>
      <c r="K139" s="168"/>
    </row>
    <row r="140" spans="1:11" s="64" customFormat="1" x14ac:dyDescent="0.2">
      <c r="A140" s="63"/>
      <c r="E140" s="173"/>
      <c r="F140" s="173"/>
      <c r="G140" s="173"/>
      <c r="H140" s="168"/>
      <c r="I140" s="168"/>
      <c r="J140" s="168"/>
      <c r="K140" s="168"/>
    </row>
    <row r="141" spans="1:11" s="64" customFormat="1" x14ac:dyDescent="0.2">
      <c r="A141" s="63"/>
      <c r="E141" s="173"/>
      <c r="F141" s="173"/>
      <c r="G141" s="173"/>
      <c r="H141" s="168"/>
      <c r="I141" s="168"/>
      <c r="J141" s="168"/>
      <c r="K141" s="168"/>
    </row>
    <row r="142" spans="1:11" s="64" customFormat="1" x14ac:dyDescent="0.2">
      <c r="A142" s="63"/>
      <c r="E142" s="173"/>
      <c r="F142" s="173"/>
      <c r="G142" s="173"/>
      <c r="H142" s="168"/>
      <c r="I142" s="168"/>
      <c r="J142" s="168"/>
      <c r="K142" s="168"/>
    </row>
    <row r="143" spans="1:11" s="64" customFormat="1" x14ac:dyDescent="0.2">
      <c r="A143" s="63"/>
      <c r="E143" s="173"/>
      <c r="F143" s="173"/>
      <c r="G143" s="173"/>
      <c r="H143" s="168"/>
      <c r="I143" s="168"/>
      <c r="J143" s="168"/>
      <c r="K143" s="168"/>
    </row>
    <row r="144" spans="1:11" s="64" customFormat="1" x14ac:dyDescent="0.2">
      <c r="A144" s="63"/>
      <c r="E144" s="173"/>
      <c r="F144" s="173"/>
      <c r="G144" s="173"/>
      <c r="H144" s="168"/>
      <c r="I144" s="168"/>
      <c r="J144" s="168"/>
      <c r="K144" s="168"/>
    </row>
    <row r="145" spans="1:11" s="64" customFormat="1" x14ac:dyDescent="0.2">
      <c r="A145" s="63"/>
      <c r="E145" s="173"/>
      <c r="F145" s="173"/>
      <c r="G145" s="173"/>
      <c r="H145" s="168"/>
      <c r="I145" s="168"/>
      <c r="J145" s="168"/>
      <c r="K145" s="168"/>
    </row>
    <row r="146" spans="1:11" s="64" customFormat="1" x14ac:dyDescent="0.2">
      <c r="A146" s="63"/>
      <c r="E146" s="173"/>
      <c r="F146" s="173"/>
      <c r="G146" s="173"/>
      <c r="H146" s="168"/>
      <c r="I146" s="168"/>
      <c r="J146" s="168"/>
      <c r="K146" s="168"/>
    </row>
    <row r="147" spans="1:11" s="64" customFormat="1" x14ac:dyDescent="0.2">
      <c r="A147" s="63"/>
      <c r="E147" s="173"/>
      <c r="F147" s="173"/>
      <c r="G147" s="173"/>
      <c r="H147" s="168"/>
      <c r="I147" s="168"/>
      <c r="J147" s="168"/>
      <c r="K147" s="168"/>
    </row>
    <row r="148" spans="1:11" s="64" customFormat="1" x14ac:dyDescent="0.2">
      <c r="A148" s="63"/>
      <c r="E148" s="173"/>
      <c r="F148" s="173"/>
      <c r="G148" s="173"/>
      <c r="H148" s="168"/>
      <c r="I148" s="168"/>
      <c r="J148" s="168"/>
      <c r="K148" s="168"/>
    </row>
    <row r="149" spans="1:11" s="64" customFormat="1" x14ac:dyDescent="0.2">
      <c r="A149" s="63"/>
      <c r="E149" s="173"/>
      <c r="F149" s="173"/>
      <c r="G149" s="173"/>
      <c r="H149" s="168"/>
      <c r="I149" s="168"/>
      <c r="J149" s="168"/>
      <c r="K149" s="168"/>
    </row>
    <row r="150" spans="1:11" s="64" customFormat="1" x14ac:dyDescent="0.2">
      <c r="A150" s="63"/>
      <c r="E150" s="173"/>
      <c r="F150" s="173"/>
      <c r="G150" s="173"/>
      <c r="H150" s="168"/>
      <c r="I150" s="168"/>
      <c r="J150" s="168"/>
      <c r="K150" s="168"/>
    </row>
    <row r="151" spans="1:11" s="64" customFormat="1" x14ac:dyDescent="0.2">
      <c r="A151" s="63"/>
      <c r="E151" s="173"/>
      <c r="F151" s="173"/>
      <c r="G151" s="173"/>
      <c r="H151" s="168"/>
      <c r="I151" s="168"/>
      <c r="J151" s="168"/>
      <c r="K151" s="168"/>
    </row>
    <row r="152" spans="1:11" s="64" customFormat="1" x14ac:dyDescent="0.2">
      <c r="A152" s="63"/>
      <c r="E152" s="173"/>
      <c r="F152" s="173"/>
      <c r="G152" s="173"/>
      <c r="H152" s="168"/>
      <c r="I152" s="168"/>
      <c r="J152" s="168"/>
      <c r="K152" s="168"/>
    </row>
    <row r="153" spans="1:11" s="64" customFormat="1" x14ac:dyDescent="0.2">
      <c r="A153" s="63"/>
      <c r="E153" s="173"/>
      <c r="F153" s="173"/>
      <c r="G153" s="173"/>
      <c r="H153" s="168"/>
      <c r="I153" s="168"/>
      <c r="J153" s="168"/>
      <c r="K153" s="168"/>
    </row>
    <row r="154" spans="1:11" s="64" customFormat="1" x14ac:dyDescent="0.2">
      <c r="A154" s="63"/>
      <c r="E154" s="173"/>
      <c r="F154" s="173"/>
      <c r="G154" s="173"/>
      <c r="H154" s="168"/>
      <c r="I154" s="168"/>
      <c r="J154" s="168"/>
      <c r="K154" s="168"/>
    </row>
    <row r="155" spans="1:11" s="64" customFormat="1" x14ac:dyDescent="0.2">
      <c r="A155" s="63"/>
      <c r="E155" s="173"/>
      <c r="F155" s="173"/>
      <c r="G155" s="173"/>
      <c r="H155" s="168"/>
      <c r="I155" s="168"/>
      <c r="J155" s="168"/>
      <c r="K155" s="168"/>
    </row>
    <row r="156" spans="1:11" s="64" customFormat="1" x14ac:dyDescent="0.2">
      <c r="A156" s="63"/>
      <c r="E156" s="173"/>
      <c r="F156" s="173"/>
      <c r="G156" s="173"/>
      <c r="H156" s="168"/>
      <c r="I156" s="168"/>
      <c r="J156" s="168"/>
      <c r="K156" s="168"/>
    </row>
    <row r="157" spans="1:11" s="64" customFormat="1" x14ac:dyDescent="0.2">
      <c r="A157" s="63"/>
      <c r="E157" s="173"/>
      <c r="F157" s="173"/>
      <c r="G157" s="173"/>
      <c r="H157" s="168"/>
      <c r="I157" s="168"/>
      <c r="J157" s="168"/>
      <c r="K157" s="168"/>
    </row>
    <row r="158" spans="1:11" s="64" customFormat="1" x14ac:dyDescent="0.2">
      <c r="A158" s="63"/>
      <c r="E158" s="173"/>
      <c r="F158" s="173"/>
      <c r="G158" s="173"/>
      <c r="H158" s="168"/>
      <c r="I158" s="168"/>
      <c r="J158" s="168"/>
      <c r="K158" s="168"/>
    </row>
    <row r="159" spans="1:11" s="64" customFormat="1" x14ac:dyDescent="0.2">
      <c r="A159" s="63"/>
      <c r="E159" s="173"/>
      <c r="F159" s="173"/>
      <c r="G159" s="173"/>
      <c r="H159" s="168"/>
      <c r="I159" s="168"/>
      <c r="J159" s="168"/>
      <c r="K159" s="168"/>
    </row>
    <row r="160" spans="1:11" s="64" customFormat="1" x14ac:dyDescent="0.2">
      <c r="A160" s="63"/>
      <c r="E160" s="173"/>
      <c r="F160" s="173"/>
      <c r="G160" s="173"/>
      <c r="H160" s="168"/>
      <c r="I160" s="168"/>
      <c r="J160" s="168"/>
      <c r="K160" s="168"/>
    </row>
    <row r="161" spans="1:11" s="64" customFormat="1" x14ac:dyDescent="0.2">
      <c r="A161" s="63"/>
      <c r="E161" s="173"/>
      <c r="F161" s="173"/>
      <c r="G161" s="173"/>
      <c r="H161" s="168"/>
      <c r="I161" s="168"/>
      <c r="J161" s="168"/>
      <c r="K161" s="168"/>
    </row>
    <row r="162" spans="1:11" s="64" customFormat="1" x14ac:dyDescent="0.2">
      <c r="A162" s="63"/>
      <c r="E162" s="173"/>
      <c r="F162" s="173"/>
      <c r="G162" s="173"/>
      <c r="H162" s="168"/>
      <c r="I162" s="168"/>
      <c r="J162" s="168"/>
      <c r="K162" s="168"/>
    </row>
    <row r="163" spans="1:11" s="64" customFormat="1" x14ac:dyDescent="0.2">
      <c r="A163" s="63"/>
      <c r="E163" s="173"/>
      <c r="F163" s="173"/>
      <c r="G163" s="173"/>
      <c r="H163" s="168"/>
      <c r="I163" s="168"/>
      <c r="J163" s="168"/>
      <c r="K163" s="168"/>
    </row>
    <row r="164" spans="1:11" s="64" customFormat="1" x14ac:dyDescent="0.2">
      <c r="A164" s="63"/>
      <c r="E164" s="173"/>
      <c r="F164" s="173"/>
      <c r="G164" s="173"/>
      <c r="H164" s="168"/>
      <c r="I164" s="168"/>
      <c r="J164" s="168"/>
      <c r="K164" s="168"/>
    </row>
    <row r="165" spans="1:11" s="64" customFormat="1" x14ac:dyDescent="0.2">
      <c r="A165" s="63"/>
      <c r="E165" s="173"/>
      <c r="F165" s="173"/>
      <c r="G165" s="173"/>
      <c r="H165" s="168"/>
      <c r="I165" s="168"/>
      <c r="J165" s="168"/>
      <c r="K165" s="168"/>
    </row>
    <row r="166" spans="1:11" s="64" customFormat="1" x14ac:dyDescent="0.2">
      <c r="A166" s="63"/>
      <c r="E166" s="173"/>
      <c r="F166" s="173"/>
      <c r="G166" s="173"/>
      <c r="H166" s="168"/>
      <c r="I166" s="168"/>
      <c r="J166" s="168"/>
      <c r="K166" s="168"/>
    </row>
    <row r="167" spans="1:11" s="64" customFormat="1" x14ac:dyDescent="0.2">
      <c r="A167" s="63"/>
      <c r="E167" s="173"/>
      <c r="F167" s="173"/>
      <c r="G167" s="173"/>
      <c r="H167" s="168"/>
      <c r="I167" s="168"/>
      <c r="J167" s="168"/>
      <c r="K167" s="168"/>
    </row>
    <row r="168" spans="1:11" s="64" customFormat="1" x14ac:dyDescent="0.2">
      <c r="A168" s="63"/>
      <c r="E168" s="173"/>
      <c r="F168" s="173"/>
      <c r="G168" s="173"/>
      <c r="H168" s="168"/>
      <c r="I168" s="168"/>
      <c r="J168" s="168"/>
      <c r="K168" s="168"/>
    </row>
    <row r="169" spans="1:11" s="64" customFormat="1" x14ac:dyDescent="0.2">
      <c r="A169" s="63"/>
      <c r="E169" s="173"/>
      <c r="F169" s="173"/>
      <c r="G169" s="173"/>
      <c r="H169" s="168"/>
      <c r="I169" s="168"/>
      <c r="J169" s="168"/>
      <c r="K169" s="168"/>
    </row>
    <row r="170" spans="1:11" s="64" customFormat="1" x14ac:dyDescent="0.2">
      <c r="A170" s="63"/>
      <c r="E170" s="173"/>
      <c r="F170" s="173"/>
      <c r="G170" s="173"/>
      <c r="H170" s="168"/>
      <c r="I170" s="168"/>
      <c r="J170" s="168"/>
      <c r="K170" s="168"/>
    </row>
    <row r="171" spans="1:11" s="64" customFormat="1" x14ac:dyDescent="0.2">
      <c r="A171" s="63"/>
      <c r="E171" s="173"/>
      <c r="F171" s="173"/>
      <c r="G171" s="173"/>
      <c r="H171" s="168"/>
      <c r="I171" s="168"/>
      <c r="J171" s="168"/>
      <c r="K171" s="168"/>
    </row>
    <row r="172" spans="1:11" s="64" customFormat="1" x14ac:dyDescent="0.2">
      <c r="A172" s="63"/>
      <c r="E172" s="173"/>
      <c r="F172" s="173"/>
      <c r="G172" s="173"/>
      <c r="H172" s="168"/>
      <c r="I172" s="168"/>
      <c r="J172" s="168"/>
      <c r="K172" s="168"/>
    </row>
    <row r="173" spans="1:11" s="64" customFormat="1" x14ac:dyDescent="0.2">
      <c r="A173" s="63"/>
      <c r="E173" s="173"/>
      <c r="F173" s="173"/>
      <c r="G173" s="173"/>
      <c r="H173" s="168"/>
      <c r="I173" s="168"/>
      <c r="J173" s="168"/>
      <c r="K173" s="168"/>
    </row>
    <row r="174" spans="1:11" s="64" customFormat="1" x14ac:dyDescent="0.2">
      <c r="A174" s="63"/>
      <c r="E174" s="173"/>
      <c r="F174" s="173"/>
      <c r="G174" s="173"/>
      <c r="H174" s="168"/>
      <c r="I174" s="168"/>
      <c r="J174" s="168"/>
      <c r="K174" s="168"/>
    </row>
    <row r="175" spans="1:11" s="64" customFormat="1" x14ac:dyDescent="0.2">
      <c r="A175" s="63"/>
      <c r="E175" s="173"/>
      <c r="F175" s="173"/>
      <c r="G175" s="173"/>
      <c r="H175" s="168"/>
      <c r="I175" s="168"/>
      <c r="J175" s="168"/>
      <c r="K175" s="168"/>
    </row>
    <row r="176" spans="1:11" s="64" customFormat="1" x14ac:dyDescent="0.2">
      <c r="A176" s="63"/>
      <c r="E176" s="173"/>
      <c r="F176" s="173"/>
      <c r="G176" s="173"/>
      <c r="H176" s="168"/>
      <c r="I176" s="168"/>
      <c r="J176" s="168"/>
      <c r="K176" s="168"/>
    </row>
    <row r="177" spans="1:11" s="64" customFormat="1" x14ac:dyDescent="0.2">
      <c r="A177" s="63"/>
      <c r="E177" s="173"/>
      <c r="F177" s="173"/>
      <c r="G177" s="173"/>
      <c r="H177" s="168"/>
      <c r="I177" s="168"/>
      <c r="J177" s="168"/>
      <c r="K177" s="168"/>
    </row>
    <row r="178" spans="1:11" s="64" customFormat="1" x14ac:dyDescent="0.2">
      <c r="A178" s="63"/>
      <c r="E178" s="173"/>
      <c r="F178" s="173"/>
      <c r="G178" s="173"/>
      <c r="H178" s="168"/>
      <c r="I178" s="168"/>
      <c r="J178" s="168"/>
      <c r="K178" s="168"/>
    </row>
    <row r="179" spans="1:11" s="64" customFormat="1" x14ac:dyDescent="0.2">
      <c r="A179" s="63"/>
      <c r="E179" s="173"/>
      <c r="F179" s="173"/>
      <c r="G179" s="173"/>
      <c r="H179" s="168"/>
      <c r="I179" s="168"/>
      <c r="J179" s="168"/>
      <c r="K179" s="168"/>
    </row>
    <row r="180" spans="1:11" s="64" customFormat="1" x14ac:dyDescent="0.2">
      <c r="A180" s="63"/>
      <c r="E180" s="173"/>
      <c r="F180" s="173"/>
      <c r="G180" s="173"/>
      <c r="H180" s="168"/>
      <c r="I180" s="168"/>
      <c r="J180" s="168"/>
      <c r="K180" s="168"/>
    </row>
    <row r="181" spans="1:11" s="64" customFormat="1" x14ac:dyDescent="0.2">
      <c r="A181" s="63"/>
      <c r="E181" s="173"/>
      <c r="F181" s="173"/>
      <c r="G181" s="173"/>
      <c r="H181" s="168"/>
      <c r="I181" s="168"/>
      <c r="J181" s="168"/>
      <c r="K181" s="168"/>
    </row>
    <row r="182" spans="1:11" s="64" customFormat="1" x14ac:dyDescent="0.2">
      <c r="A182" s="63"/>
      <c r="E182" s="173"/>
      <c r="F182" s="173"/>
      <c r="G182" s="173"/>
      <c r="H182" s="168"/>
      <c r="I182" s="168"/>
      <c r="J182" s="168"/>
      <c r="K182" s="168"/>
    </row>
    <row r="183" spans="1:11" s="64" customFormat="1" x14ac:dyDescent="0.2">
      <c r="A183" s="63"/>
      <c r="E183" s="173"/>
      <c r="F183" s="173"/>
      <c r="G183" s="173"/>
      <c r="H183" s="168"/>
      <c r="I183" s="168"/>
      <c r="J183" s="168"/>
      <c r="K183" s="168"/>
    </row>
    <row r="184" spans="1:11" s="64" customFormat="1" x14ac:dyDescent="0.2">
      <c r="A184" s="63"/>
      <c r="E184" s="173"/>
      <c r="F184" s="173"/>
      <c r="G184" s="173"/>
      <c r="H184" s="168"/>
      <c r="I184" s="168"/>
      <c r="J184" s="168"/>
      <c r="K184" s="168"/>
    </row>
    <row r="185" spans="1:11" s="64" customFormat="1" x14ac:dyDescent="0.2">
      <c r="A185" s="63"/>
      <c r="E185" s="173"/>
      <c r="F185" s="173"/>
      <c r="G185" s="173"/>
      <c r="H185" s="168"/>
      <c r="I185" s="168"/>
      <c r="J185" s="168"/>
      <c r="K185" s="168"/>
    </row>
    <row r="186" spans="1:11" s="64" customFormat="1" x14ac:dyDescent="0.2">
      <c r="A186" s="63"/>
      <c r="E186" s="173"/>
      <c r="F186" s="173"/>
      <c r="G186" s="173"/>
      <c r="H186" s="168"/>
      <c r="I186" s="168"/>
      <c r="J186" s="168"/>
      <c r="K186" s="168"/>
    </row>
    <row r="187" spans="1:11" s="64" customFormat="1" x14ac:dyDescent="0.2">
      <c r="A187" s="63"/>
      <c r="E187" s="173"/>
      <c r="F187" s="173"/>
      <c r="G187" s="173"/>
      <c r="H187" s="168"/>
      <c r="I187" s="168"/>
      <c r="J187" s="168"/>
      <c r="K187" s="168"/>
    </row>
    <row r="188" spans="1:11" s="64" customFormat="1" x14ac:dyDescent="0.2">
      <c r="A188" s="63"/>
      <c r="E188" s="173"/>
      <c r="F188" s="173"/>
      <c r="G188" s="173"/>
      <c r="H188" s="168"/>
      <c r="I188" s="168"/>
      <c r="J188" s="168"/>
      <c r="K188" s="168"/>
    </row>
    <row r="189" spans="1:11" s="64" customFormat="1" x14ac:dyDescent="0.2">
      <c r="A189" s="63"/>
      <c r="E189" s="173"/>
      <c r="F189" s="173"/>
      <c r="G189" s="173"/>
      <c r="H189" s="168"/>
      <c r="I189" s="168"/>
      <c r="J189" s="168"/>
      <c r="K189" s="168"/>
    </row>
    <row r="190" spans="1:11" s="64" customFormat="1" x14ac:dyDescent="0.2">
      <c r="A190" s="63"/>
      <c r="E190" s="173"/>
      <c r="F190" s="173"/>
      <c r="G190" s="173"/>
      <c r="H190" s="168"/>
      <c r="I190" s="168"/>
      <c r="J190" s="168"/>
      <c r="K190" s="168"/>
    </row>
    <row r="191" spans="1:11" s="64" customFormat="1" x14ac:dyDescent="0.2">
      <c r="A191" s="63"/>
      <c r="E191" s="173"/>
      <c r="F191" s="173"/>
      <c r="G191" s="173"/>
      <c r="H191" s="168"/>
      <c r="I191" s="168"/>
      <c r="J191" s="168"/>
      <c r="K191" s="168"/>
    </row>
    <row r="192" spans="1:11" s="64" customFormat="1" x14ac:dyDescent="0.2">
      <c r="A192" s="63"/>
      <c r="E192" s="173"/>
      <c r="F192" s="173"/>
      <c r="G192" s="173"/>
      <c r="H192" s="168"/>
      <c r="I192" s="168"/>
      <c r="J192" s="168"/>
      <c r="K192" s="168"/>
    </row>
    <row r="193" spans="1:11" s="64" customFormat="1" x14ac:dyDescent="0.2">
      <c r="A193" s="63"/>
      <c r="E193" s="173"/>
      <c r="F193" s="173"/>
      <c r="G193" s="173"/>
      <c r="H193" s="168"/>
      <c r="I193" s="168"/>
      <c r="J193" s="168"/>
      <c r="K193" s="168"/>
    </row>
    <row r="194" spans="1:11" s="64" customFormat="1" x14ac:dyDescent="0.2">
      <c r="A194" s="63"/>
      <c r="E194" s="173"/>
      <c r="F194" s="173"/>
      <c r="G194" s="173"/>
      <c r="H194" s="168"/>
      <c r="I194" s="168"/>
      <c r="J194" s="168"/>
      <c r="K194" s="168"/>
    </row>
    <row r="195" spans="1:11" s="64" customFormat="1" x14ac:dyDescent="0.2">
      <c r="A195" s="63"/>
      <c r="E195" s="173"/>
      <c r="F195" s="173"/>
      <c r="G195" s="173"/>
      <c r="H195" s="168"/>
      <c r="I195" s="168"/>
      <c r="J195" s="168"/>
      <c r="K195" s="168"/>
    </row>
    <row r="196" spans="1:11" s="64" customFormat="1" x14ac:dyDescent="0.2">
      <c r="A196" s="63"/>
      <c r="E196" s="173"/>
      <c r="F196" s="173"/>
      <c r="G196" s="173"/>
      <c r="H196" s="168"/>
      <c r="I196" s="168"/>
      <c r="J196" s="168"/>
      <c r="K196" s="168"/>
    </row>
    <row r="197" spans="1:11" s="64" customFormat="1" x14ac:dyDescent="0.2">
      <c r="A197" s="63"/>
      <c r="E197" s="173"/>
      <c r="F197" s="173"/>
      <c r="G197" s="173"/>
      <c r="H197" s="168"/>
      <c r="I197" s="168"/>
      <c r="J197" s="168"/>
      <c r="K197" s="168"/>
    </row>
    <row r="198" spans="1:11" s="64" customFormat="1" x14ac:dyDescent="0.2">
      <c r="A198" s="63"/>
      <c r="E198" s="173"/>
      <c r="F198" s="173"/>
      <c r="G198" s="173"/>
      <c r="H198" s="168"/>
      <c r="I198" s="168"/>
      <c r="J198" s="168"/>
      <c r="K198" s="168"/>
    </row>
    <row r="199" spans="1:11" s="64" customFormat="1" x14ac:dyDescent="0.2">
      <c r="A199" s="63"/>
      <c r="E199" s="173"/>
      <c r="F199" s="173"/>
      <c r="G199" s="173"/>
      <c r="H199" s="168"/>
      <c r="I199" s="168"/>
      <c r="J199" s="168"/>
      <c r="K199" s="168"/>
    </row>
    <row r="200" spans="1:11" s="64" customFormat="1" x14ac:dyDescent="0.2">
      <c r="A200" s="63"/>
      <c r="E200" s="173"/>
      <c r="F200" s="173"/>
      <c r="G200" s="173"/>
      <c r="H200" s="168"/>
      <c r="I200" s="168"/>
      <c r="J200" s="168"/>
      <c r="K200" s="168"/>
    </row>
    <row r="201" spans="1:11" s="64" customFormat="1" x14ac:dyDescent="0.2">
      <c r="A201" s="63"/>
      <c r="E201" s="173"/>
      <c r="F201" s="173"/>
      <c r="G201" s="173"/>
      <c r="H201" s="168"/>
      <c r="I201" s="168"/>
      <c r="J201" s="168"/>
      <c r="K201" s="168"/>
    </row>
    <row r="202" spans="1:11" s="64" customFormat="1" x14ac:dyDescent="0.2">
      <c r="A202" s="63"/>
      <c r="E202" s="173"/>
      <c r="F202" s="173"/>
      <c r="G202" s="173"/>
      <c r="H202" s="168"/>
      <c r="I202" s="168"/>
      <c r="J202" s="168"/>
      <c r="K202" s="168"/>
    </row>
    <row r="203" spans="1:11" s="64" customFormat="1" x14ac:dyDescent="0.2">
      <c r="A203" s="63"/>
      <c r="E203" s="173"/>
      <c r="F203" s="173"/>
      <c r="G203" s="173"/>
      <c r="H203" s="168"/>
      <c r="I203" s="168"/>
      <c r="J203" s="168"/>
      <c r="K203" s="168"/>
    </row>
    <row r="204" spans="1:11" s="64" customFormat="1" x14ac:dyDescent="0.2">
      <c r="A204" s="63"/>
      <c r="E204" s="173"/>
      <c r="F204" s="173"/>
      <c r="G204" s="173"/>
      <c r="H204" s="168"/>
      <c r="I204" s="168"/>
      <c r="J204" s="168"/>
      <c r="K204" s="168"/>
    </row>
    <row r="205" spans="1:11" s="64" customFormat="1" x14ac:dyDescent="0.2">
      <c r="A205" s="63"/>
      <c r="E205" s="173"/>
      <c r="F205" s="173"/>
      <c r="G205" s="173"/>
      <c r="H205" s="168"/>
      <c r="I205" s="168"/>
      <c r="J205" s="168"/>
      <c r="K205" s="168"/>
    </row>
    <row r="206" spans="1:11" s="64" customFormat="1" x14ac:dyDescent="0.2">
      <c r="A206" s="63"/>
      <c r="E206" s="173"/>
      <c r="F206" s="173"/>
      <c r="G206" s="173"/>
      <c r="H206" s="168"/>
      <c r="I206" s="168"/>
      <c r="J206" s="168"/>
      <c r="K206" s="168"/>
    </row>
    <row r="207" spans="1:11" s="64" customFormat="1" x14ac:dyDescent="0.2">
      <c r="A207" s="63"/>
      <c r="E207" s="173"/>
      <c r="F207" s="173"/>
      <c r="G207" s="173"/>
      <c r="H207" s="168"/>
      <c r="I207" s="168"/>
      <c r="J207" s="168"/>
      <c r="K207" s="168"/>
    </row>
    <row r="208" spans="1:11" s="64" customFormat="1" x14ac:dyDescent="0.2">
      <c r="A208" s="63"/>
      <c r="E208" s="173"/>
      <c r="F208" s="173"/>
      <c r="G208" s="173"/>
      <c r="H208" s="168"/>
      <c r="I208" s="168"/>
      <c r="J208" s="168"/>
      <c r="K208" s="168"/>
    </row>
    <row r="209" spans="1:11" s="64" customFormat="1" x14ac:dyDescent="0.2">
      <c r="A209" s="63"/>
      <c r="E209" s="173"/>
      <c r="F209" s="173"/>
      <c r="G209" s="173"/>
      <c r="H209" s="168"/>
      <c r="I209" s="168"/>
      <c r="J209" s="168"/>
      <c r="K209" s="168"/>
    </row>
    <row r="210" spans="1:11" s="64" customFormat="1" x14ac:dyDescent="0.2">
      <c r="A210" s="63"/>
      <c r="E210" s="173"/>
      <c r="F210" s="173"/>
      <c r="G210" s="173"/>
      <c r="H210" s="168"/>
      <c r="I210" s="168"/>
      <c r="J210" s="168"/>
      <c r="K210" s="168"/>
    </row>
    <row r="211" spans="1:11" s="64" customFormat="1" x14ac:dyDescent="0.2">
      <c r="A211" s="63"/>
      <c r="E211" s="173"/>
      <c r="F211" s="173"/>
      <c r="G211" s="173"/>
      <c r="H211" s="168"/>
      <c r="I211" s="168"/>
      <c r="J211" s="168"/>
      <c r="K211" s="168"/>
    </row>
    <row r="212" spans="1:11" s="64" customFormat="1" x14ac:dyDescent="0.2">
      <c r="A212" s="63"/>
      <c r="E212" s="173"/>
      <c r="F212" s="173"/>
      <c r="G212" s="173"/>
      <c r="H212" s="168"/>
      <c r="I212" s="168"/>
      <c r="J212" s="168"/>
      <c r="K212" s="168"/>
    </row>
    <row r="213" spans="1:11" s="64" customFormat="1" x14ac:dyDescent="0.2">
      <c r="A213" s="63"/>
      <c r="E213" s="173"/>
      <c r="F213" s="173"/>
      <c r="G213" s="173"/>
      <c r="H213" s="168"/>
      <c r="I213" s="168"/>
      <c r="J213" s="168"/>
      <c r="K213" s="168"/>
    </row>
    <row r="214" spans="1:11" s="64" customFormat="1" x14ac:dyDescent="0.2">
      <c r="A214" s="63"/>
      <c r="E214" s="173"/>
      <c r="F214" s="173"/>
      <c r="G214" s="173"/>
      <c r="H214" s="168"/>
      <c r="I214" s="168"/>
      <c r="J214" s="168"/>
      <c r="K214" s="168"/>
    </row>
    <row r="215" spans="1:11" s="64" customFormat="1" x14ac:dyDescent="0.2">
      <c r="A215" s="63"/>
      <c r="E215" s="173"/>
      <c r="F215" s="173"/>
      <c r="G215" s="173"/>
      <c r="H215" s="168"/>
      <c r="I215" s="168"/>
      <c r="J215" s="168"/>
      <c r="K215" s="168"/>
    </row>
    <row r="216" spans="1:11" s="64" customFormat="1" x14ac:dyDescent="0.2">
      <c r="A216" s="63"/>
      <c r="E216" s="173"/>
      <c r="F216" s="173"/>
      <c r="G216" s="173"/>
      <c r="H216" s="168"/>
      <c r="I216" s="168"/>
      <c r="J216" s="168"/>
      <c r="K216" s="168"/>
    </row>
    <row r="217" spans="1:11" s="64" customFormat="1" x14ac:dyDescent="0.2">
      <c r="A217" s="63"/>
      <c r="E217" s="173"/>
      <c r="F217" s="173"/>
      <c r="G217" s="173"/>
      <c r="H217" s="168"/>
      <c r="I217" s="168"/>
      <c r="J217" s="168"/>
      <c r="K217" s="168"/>
    </row>
    <row r="218" spans="1:11" s="64" customFormat="1" x14ac:dyDescent="0.2">
      <c r="A218" s="63"/>
      <c r="E218" s="173"/>
      <c r="F218" s="173"/>
      <c r="G218" s="173"/>
      <c r="H218" s="168"/>
      <c r="I218" s="168"/>
      <c r="J218" s="168"/>
      <c r="K218" s="168"/>
    </row>
    <row r="219" spans="1:11" s="64" customFormat="1" x14ac:dyDescent="0.2">
      <c r="A219" s="63"/>
      <c r="E219" s="173"/>
      <c r="F219" s="173"/>
      <c r="G219" s="173"/>
      <c r="H219" s="168"/>
      <c r="I219" s="168"/>
      <c r="J219" s="168"/>
      <c r="K219" s="168"/>
    </row>
    <row r="220" spans="1:11" s="64" customFormat="1" x14ac:dyDescent="0.2">
      <c r="A220" s="63"/>
      <c r="E220" s="173"/>
      <c r="F220" s="173"/>
      <c r="G220" s="173"/>
      <c r="H220" s="168"/>
      <c r="I220" s="168"/>
      <c r="J220" s="168"/>
      <c r="K220" s="168"/>
    </row>
    <row r="221" spans="1:11" s="64" customFormat="1" x14ac:dyDescent="0.2">
      <c r="A221" s="63"/>
      <c r="E221" s="173"/>
      <c r="F221" s="173"/>
      <c r="G221" s="173"/>
      <c r="H221" s="168"/>
      <c r="I221" s="168"/>
      <c r="J221" s="168"/>
      <c r="K221" s="168"/>
    </row>
    <row r="222" spans="1:11" s="64" customFormat="1" x14ac:dyDescent="0.2">
      <c r="A222" s="63"/>
      <c r="E222" s="173"/>
      <c r="F222" s="173"/>
      <c r="G222" s="173"/>
      <c r="H222" s="168"/>
      <c r="I222" s="168"/>
      <c r="J222" s="168"/>
      <c r="K222" s="168"/>
    </row>
    <row r="223" spans="1:11" s="64" customFormat="1" x14ac:dyDescent="0.2">
      <c r="A223" s="63"/>
      <c r="E223" s="173"/>
      <c r="F223" s="173"/>
      <c r="G223" s="173"/>
      <c r="H223" s="168"/>
      <c r="I223" s="168"/>
      <c r="J223" s="168"/>
      <c r="K223" s="168"/>
    </row>
    <row r="224" spans="1:11" s="64" customFormat="1" x14ac:dyDescent="0.2">
      <c r="A224" s="63"/>
      <c r="E224" s="173"/>
      <c r="F224" s="173"/>
      <c r="G224" s="173"/>
      <c r="H224" s="168"/>
      <c r="I224" s="168"/>
      <c r="J224" s="168"/>
      <c r="K224" s="168"/>
    </row>
    <row r="225" spans="1:11" s="64" customFormat="1" x14ac:dyDescent="0.2">
      <c r="A225" s="63"/>
      <c r="E225" s="173"/>
      <c r="F225" s="173"/>
      <c r="G225" s="173"/>
      <c r="H225" s="168"/>
      <c r="I225" s="168"/>
      <c r="J225" s="168"/>
      <c r="K225" s="168"/>
    </row>
    <row r="226" spans="1:11" s="64" customFormat="1" x14ac:dyDescent="0.2">
      <c r="A226" s="63"/>
      <c r="E226" s="173"/>
      <c r="F226" s="173"/>
      <c r="G226" s="173"/>
      <c r="H226" s="168"/>
      <c r="I226" s="168"/>
      <c r="J226" s="168"/>
      <c r="K226" s="168"/>
    </row>
    <row r="227" spans="1:11" s="64" customFormat="1" x14ac:dyDescent="0.2">
      <c r="A227" s="63"/>
      <c r="E227" s="173"/>
      <c r="F227" s="173"/>
      <c r="G227" s="173"/>
      <c r="H227" s="168"/>
      <c r="I227" s="168"/>
      <c r="J227" s="168"/>
      <c r="K227" s="168"/>
    </row>
    <row r="228" spans="1:11" s="64" customFormat="1" x14ac:dyDescent="0.2">
      <c r="A228" s="63"/>
      <c r="E228" s="173"/>
      <c r="F228" s="173"/>
      <c r="G228" s="173"/>
      <c r="H228" s="168"/>
      <c r="I228" s="168"/>
      <c r="J228" s="168"/>
      <c r="K228" s="168"/>
    </row>
    <row r="229" spans="1:11" s="64" customFormat="1" x14ac:dyDescent="0.2">
      <c r="A229" s="63"/>
      <c r="E229" s="173"/>
      <c r="F229" s="173"/>
      <c r="G229" s="173"/>
      <c r="H229" s="168"/>
      <c r="I229" s="168"/>
      <c r="J229" s="168"/>
      <c r="K229" s="168"/>
    </row>
    <row r="230" spans="1:11" s="64" customFormat="1" x14ac:dyDescent="0.2">
      <c r="A230" s="63"/>
      <c r="E230" s="173"/>
      <c r="F230" s="173"/>
      <c r="G230" s="173"/>
      <c r="H230" s="168"/>
      <c r="I230" s="168"/>
      <c r="J230" s="168"/>
      <c r="K230" s="168"/>
    </row>
    <row r="231" spans="1:11" s="64" customFormat="1" x14ac:dyDescent="0.2">
      <c r="A231" s="63"/>
      <c r="E231" s="173"/>
      <c r="F231" s="173"/>
      <c r="G231" s="173"/>
      <c r="H231" s="168"/>
      <c r="I231" s="168"/>
      <c r="J231" s="168"/>
      <c r="K231" s="168"/>
    </row>
    <row r="232" spans="1:11" s="64" customFormat="1" x14ac:dyDescent="0.2">
      <c r="A232" s="63"/>
      <c r="E232" s="173"/>
      <c r="F232" s="173"/>
      <c r="G232" s="173"/>
      <c r="H232" s="168"/>
      <c r="I232" s="168"/>
      <c r="J232" s="168"/>
      <c r="K232" s="168"/>
    </row>
    <row r="233" spans="1:11" s="64" customFormat="1" x14ac:dyDescent="0.2">
      <c r="A233" s="63"/>
      <c r="E233" s="173"/>
      <c r="F233" s="173"/>
      <c r="G233" s="173"/>
      <c r="H233" s="168"/>
      <c r="I233" s="168"/>
      <c r="J233" s="168"/>
      <c r="K233" s="168"/>
    </row>
    <row r="234" spans="1:11" s="64" customFormat="1" x14ac:dyDescent="0.2">
      <c r="A234" s="63"/>
      <c r="E234" s="173"/>
      <c r="F234" s="173"/>
      <c r="G234" s="173"/>
      <c r="H234" s="168"/>
      <c r="I234" s="168"/>
      <c r="J234" s="168"/>
      <c r="K234" s="168"/>
    </row>
    <row r="235" spans="1:11" s="64" customFormat="1" x14ac:dyDescent="0.2">
      <c r="A235" s="63"/>
      <c r="E235" s="173"/>
      <c r="F235" s="173"/>
      <c r="G235" s="173"/>
      <c r="H235" s="168"/>
      <c r="I235" s="168"/>
      <c r="J235" s="168"/>
      <c r="K235" s="168"/>
    </row>
    <row r="236" spans="1:11" s="64" customFormat="1" x14ac:dyDescent="0.2">
      <c r="A236" s="63"/>
      <c r="E236" s="173"/>
      <c r="F236" s="173"/>
      <c r="G236" s="173"/>
      <c r="H236" s="168"/>
      <c r="I236" s="168"/>
      <c r="J236" s="168"/>
      <c r="K236" s="168"/>
    </row>
    <row r="237" spans="1:11" s="64" customFormat="1" x14ac:dyDescent="0.2">
      <c r="A237" s="63"/>
      <c r="E237" s="173"/>
      <c r="F237" s="173"/>
      <c r="G237" s="173"/>
      <c r="H237" s="168"/>
      <c r="I237" s="168"/>
      <c r="J237" s="168"/>
      <c r="K237" s="168"/>
    </row>
    <row r="238" spans="1:11" s="64" customFormat="1" x14ac:dyDescent="0.2">
      <c r="A238" s="63"/>
      <c r="E238" s="173"/>
      <c r="F238" s="173"/>
      <c r="G238" s="173"/>
      <c r="H238" s="168"/>
      <c r="I238" s="168"/>
      <c r="J238" s="168"/>
      <c r="K238" s="168"/>
    </row>
    <row r="239" spans="1:11" s="64" customFormat="1" x14ac:dyDescent="0.2">
      <c r="A239" s="63"/>
      <c r="E239" s="173"/>
      <c r="F239" s="173"/>
      <c r="G239" s="173"/>
      <c r="H239" s="168"/>
      <c r="I239" s="168"/>
      <c r="J239" s="168"/>
      <c r="K239" s="168"/>
    </row>
    <row r="240" spans="1:11" s="64" customFormat="1" x14ac:dyDescent="0.2">
      <c r="A240" s="63"/>
      <c r="E240" s="173"/>
      <c r="F240" s="173"/>
      <c r="G240" s="173"/>
      <c r="H240" s="168"/>
      <c r="I240" s="168"/>
      <c r="J240" s="168"/>
      <c r="K240" s="168"/>
    </row>
    <row r="241" spans="1:11" s="64" customFormat="1" x14ac:dyDescent="0.2">
      <c r="A241" s="63"/>
      <c r="E241" s="173"/>
      <c r="F241" s="173"/>
      <c r="G241" s="173"/>
      <c r="H241" s="168"/>
      <c r="I241" s="168"/>
      <c r="J241" s="168"/>
      <c r="K241" s="168"/>
    </row>
    <row r="242" spans="1:11" s="64" customFormat="1" x14ac:dyDescent="0.2">
      <c r="A242" s="63"/>
      <c r="E242" s="173"/>
      <c r="F242" s="173"/>
      <c r="G242" s="173"/>
      <c r="H242" s="168"/>
      <c r="I242" s="168"/>
      <c r="J242" s="168"/>
      <c r="K242" s="168"/>
    </row>
    <row r="243" spans="1:11" s="64" customFormat="1" x14ac:dyDescent="0.2">
      <c r="A243" s="63"/>
      <c r="E243" s="173"/>
      <c r="F243" s="173"/>
      <c r="G243" s="173"/>
      <c r="H243" s="168"/>
      <c r="I243" s="168"/>
      <c r="J243" s="168"/>
      <c r="K243" s="168"/>
    </row>
    <row r="244" spans="1:11" s="64" customFormat="1" x14ac:dyDescent="0.2">
      <c r="A244" s="63"/>
      <c r="E244" s="173"/>
      <c r="F244" s="173"/>
      <c r="G244" s="173"/>
      <c r="H244" s="168"/>
      <c r="I244" s="168"/>
      <c r="J244" s="168"/>
      <c r="K244" s="168"/>
    </row>
    <row r="245" spans="1:11" s="64" customFormat="1" x14ac:dyDescent="0.2">
      <c r="A245" s="63"/>
      <c r="E245" s="173"/>
      <c r="F245" s="173"/>
      <c r="G245" s="173"/>
      <c r="H245" s="168"/>
      <c r="I245" s="168"/>
      <c r="J245" s="168"/>
      <c r="K245" s="168"/>
    </row>
    <row r="246" spans="1:11" s="64" customFormat="1" x14ac:dyDescent="0.2">
      <c r="A246" s="63"/>
      <c r="E246" s="173"/>
      <c r="F246" s="173"/>
      <c r="G246" s="173"/>
      <c r="H246" s="168"/>
      <c r="I246" s="168"/>
      <c r="J246" s="168"/>
      <c r="K246" s="168"/>
    </row>
    <row r="247" spans="1:11" s="64" customFormat="1" x14ac:dyDescent="0.2">
      <c r="A247" s="63"/>
      <c r="E247" s="173"/>
      <c r="F247" s="173"/>
      <c r="G247" s="173"/>
      <c r="H247" s="168"/>
      <c r="I247" s="168"/>
      <c r="J247" s="168"/>
      <c r="K247" s="168"/>
    </row>
    <row r="248" spans="1:11" s="64" customFormat="1" x14ac:dyDescent="0.2">
      <c r="A248" s="63"/>
      <c r="E248" s="173"/>
      <c r="F248" s="173"/>
      <c r="G248" s="173"/>
      <c r="H248" s="168"/>
      <c r="I248" s="168"/>
      <c r="J248" s="168"/>
      <c r="K248" s="168"/>
    </row>
    <row r="249" spans="1:11" s="64" customFormat="1" x14ac:dyDescent="0.2">
      <c r="A249" s="63"/>
      <c r="E249" s="173"/>
      <c r="F249" s="173"/>
      <c r="G249" s="173"/>
      <c r="H249" s="168"/>
      <c r="I249" s="168"/>
      <c r="J249" s="168"/>
      <c r="K249" s="168"/>
    </row>
    <row r="250" spans="1:11" s="64" customFormat="1" x14ac:dyDescent="0.2">
      <c r="A250" s="63"/>
      <c r="E250" s="173"/>
      <c r="F250" s="173"/>
      <c r="G250" s="173"/>
      <c r="H250" s="168"/>
      <c r="I250" s="168"/>
      <c r="J250" s="168"/>
      <c r="K250" s="168"/>
    </row>
    <row r="251" spans="1:11" s="64" customFormat="1" x14ac:dyDescent="0.2">
      <c r="A251" s="63"/>
      <c r="E251" s="173"/>
      <c r="F251" s="173"/>
      <c r="G251" s="173"/>
      <c r="H251" s="168"/>
      <c r="I251" s="168"/>
      <c r="J251" s="168"/>
      <c r="K251" s="168"/>
    </row>
    <row r="252" spans="1:11" s="64" customFormat="1" x14ac:dyDescent="0.2">
      <c r="A252" s="63"/>
      <c r="E252" s="173"/>
      <c r="F252" s="173"/>
      <c r="G252" s="173"/>
      <c r="H252" s="168"/>
      <c r="I252" s="168"/>
      <c r="J252" s="168"/>
      <c r="K252" s="168"/>
    </row>
    <row r="253" spans="1:11" s="64" customFormat="1" x14ac:dyDescent="0.2">
      <c r="A253" s="63"/>
      <c r="E253" s="173"/>
      <c r="F253" s="173"/>
      <c r="G253" s="173"/>
      <c r="H253" s="168"/>
      <c r="I253" s="168"/>
      <c r="J253" s="168"/>
      <c r="K253" s="168"/>
    </row>
    <row r="254" spans="1:11" s="64" customFormat="1" x14ac:dyDescent="0.2">
      <c r="A254" s="63"/>
      <c r="E254" s="173"/>
      <c r="F254" s="173"/>
      <c r="G254" s="173"/>
      <c r="H254" s="168"/>
      <c r="I254" s="168"/>
      <c r="J254" s="168"/>
      <c r="K254" s="168"/>
    </row>
    <row r="255" spans="1:11" s="64" customFormat="1" x14ac:dyDescent="0.2">
      <c r="A255" s="63"/>
      <c r="E255" s="173"/>
      <c r="F255" s="173"/>
      <c r="G255" s="173"/>
      <c r="H255" s="168"/>
      <c r="I255" s="168"/>
      <c r="J255" s="168"/>
      <c r="K255" s="168"/>
    </row>
    <row r="256" spans="1:11" s="64" customFormat="1" x14ac:dyDescent="0.2">
      <c r="A256" s="63"/>
      <c r="E256" s="173"/>
      <c r="F256" s="173"/>
      <c r="G256" s="173"/>
      <c r="H256" s="168"/>
      <c r="I256" s="168"/>
      <c r="J256" s="168"/>
      <c r="K256" s="168"/>
    </row>
    <row r="257" spans="1:11" s="64" customFormat="1" x14ac:dyDescent="0.2">
      <c r="A257" s="63"/>
      <c r="E257" s="173"/>
      <c r="F257" s="173"/>
      <c r="G257" s="173"/>
      <c r="H257" s="168"/>
      <c r="I257" s="168"/>
      <c r="J257" s="168"/>
      <c r="K257" s="168"/>
    </row>
    <row r="258" spans="1:11" s="64" customFormat="1" x14ac:dyDescent="0.2">
      <c r="A258" s="63"/>
      <c r="E258" s="173"/>
      <c r="F258" s="173"/>
      <c r="G258" s="173"/>
      <c r="H258" s="168"/>
      <c r="I258" s="168"/>
      <c r="J258" s="168"/>
      <c r="K258" s="168"/>
    </row>
    <row r="259" spans="1:11" s="64" customFormat="1" x14ac:dyDescent="0.2">
      <c r="A259" s="63"/>
      <c r="E259" s="173"/>
      <c r="F259" s="173"/>
      <c r="G259" s="173"/>
      <c r="H259" s="168"/>
      <c r="I259" s="168"/>
      <c r="J259" s="168"/>
      <c r="K259" s="168"/>
    </row>
    <row r="260" spans="1:11" s="64" customFormat="1" x14ac:dyDescent="0.2">
      <c r="A260" s="63"/>
      <c r="E260" s="173"/>
      <c r="F260" s="173"/>
      <c r="G260" s="173"/>
      <c r="H260" s="168"/>
      <c r="I260" s="168"/>
      <c r="J260" s="168"/>
      <c r="K260" s="168"/>
    </row>
    <row r="261" spans="1:11" s="64" customFormat="1" x14ac:dyDescent="0.2">
      <c r="A261" s="63"/>
      <c r="E261" s="173"/>
      <c r="F261" s="173"/>
      <c r="G261" s="173"/>
      <c r="H261" s="168"/>
      <c r="I261" s="168"/>
      <c r="J261" s="168"/>
      <c r="K261" s="168"/>
    </row>
    <row r="262" spans="1:11" s="64" customFormat="1" x14ac:dyDescent="0.2">
      <c r="A262" s="63"/>
      <c r="E262" s="173"/>
      <c r="F262" s="173"/>
      <c r="G262" s="173"/>
      <c r="H262" s="168"/>
      <c r="I262" s="168"/>
      <c r="J262" s="168"/>
      <c r="K262" s="168"/>
    </row>
    <row r="263" spans="1:11" s="64" customFormat="1" x14ac:dyDescent="0.2">
      <c r="A263" s="63"/>
      <c r="E263" s="173"/>
      <c r="F263" s="173"/>
      <c r="G263" s="173"/>
      <c r="H263" s="168"/>
      <c r="I263" s="168"/>
      <c r="J263" s="168"/>
      <c r="K263" s="168"/>
    </row>
    <row r="264" spans="1:11" s="64" customFormat="1" x14ac:dyDescent="0.2">
      <c r="A264" s="63"/>
      <c r="E264" s="173"/>
      <c r="F264" s="173"/>
      <c r="G264" s="173"/>
      <c r="H264" s="168"/>
      <c r="I264" s="168"/>
      <c r="J264" s="168"/>
      <c r="K264" s="168"/>
    </row>
    <row r="265" spans="1:11" s="64" customFormat="1" x14ac:dyDescent="0.2">
      <c r="A265" s="63"/>
      <c r="E265" s="173"/>
      <c r="F265" s="173"/>
      <c r="G265" s="173"/>
      <c r="H265" s="168"/>
      <c r="I265" s="168"/>
      <c r="J265" s="168"/>
      <c r="K265" s="168"/>
    </row>
    <row r="266" spans="1:11" s="64" customFormat="1" x14ac:dyDescent="0.2">
      <c r="A266" s="63"/>
      <c r="E266" s="173"/>
      <c r="F266" s="173"/>
      <c r="G266" s="173"/>
      <c r="H266" s="168"/>
      <c r="I266" s="168"/>
      <c r="J266" s="168"/>
      <c r="K266" s="168"/>
    </row>
    <row r="267" spans="1:11" s="64" customFormat="1" x14ac:dyDescent="0.2">
      <c r="A267" s="63"/>
      <c r="E267" s="173"/>
      <c r="F267" s="173"/>
      <c r="G267" s="173"/>
      <c r="H267" s="168"/>
      <c r="I267" s="168"/>
      <c r="J267" s="168"/>
      <c r="K267" s="168"/>
    </row>
    <row r="268" spans="1:11" s="64" customFormat="1" x14ac:dyDescent="0.2">
      <c r="A268" s="63"/>
      <c r="E268" s="173"/>
      <c r="F268" s="173"/>
      <c r="G268" s="173"/>
      <c r="H268" s="168"/>
      <c r="I268" s="168"/>
      <c r="J268" s="168"/>
      <c r="K268" s="168"/>
    </row>
    <row r="269" spans="1:11" s="64" customFormat="1" x14ac:dyDescent="0.2">
      <c r="A269" s="63"/>
      <c r="E269" s="173"/>
      <c r="F269" s="173"/>
      <c r="G269" s="173"/>
      <c r="H269" s="168"/>
      <c r="I269" s="168"/>
      <c r="J269" s="168"/>
      <c r="K269" s="168"/>
    </row>
    <row r="270" spans="1:11" s="64" customFormat="1" x14ac:dyDescent="0.2">
      <c r="A270" s="63"/>
      <c r="E270" s="173"/>
      <c r="F270" s="173"/>
      <c r="G270" s="173"/>
      <c r="H270" s="168"/>
      <c r="I270" s="168"/>
      <c r="J270" s="168"/>
      <c r="K270" s="168"/>
    </row>
    <row r="271" spans="1:11" s="64" customFormat="1" x14ac:dyDescent="0.2">
      <c r="A271" s="63"/>
      <c r="E271" s="173"/>
      <c r="F271" s="173"/>
      <c r="G271" s="173"/>
      <c r="H271" s="168"/>
      <c r="I271" s="168"/>
      <c r="J271" s="168"/>
      <c r="K271" s="168"/>
    </row>
    <row r="272" spans="1:11" s="64" customFormat="1" x14ac:dyDescent="0.2">
      <c r="A272" s="63"/>
      <c r="E272" s="173"/>
      <c r="F272" s="173"/>
      <c r="G272" s="173"/>
      <c r="H272" s="168"/>
      <c r="I272" s="168"/>
      <c r="J272" s="168"/>
      <c r="K272" s="168"/>
    </row>
    <row r="273" spans="1:11" s="64" customFormat="1" x14ac:dyDescent="0.2">
      <c r="A273" s="63"/>
      <c r="E273" s="173"/>
      <c r="F273" s="173"/>
      <c r="G273" s="173"/>
      <c r="H273" s="168"/>
      <c r="I273" s="168"/>
      <c r="J273" s="168"/>
      <c r="K273" s="168"/>
    </row>
    <row r="274" spans="1:11" s="64" customFormat="1" x14ac:dyDescent="0.2">
      <c r="A274" s="63"/>
      <c r="E274" s="173"/>
      <c r="F274" s="173"/>
      <c r="G274" s="173"/>
      <c r="H274" s="168"/>
      <c r="I274" s="168"/>
      <c r="J274" s="168"/>
      <c r="K274" s="168"/>
    </row>
    <row r="275" spans="1:11" s="64" customFormat="1" x14ac:dyDescent="0.2">
      <c r="A275" s="63"/>
      <c r="E275" s="173"/>
      <c r="F275" s="173"/>
      <c r="G275" s="173"/>
      <c r="H275" s="168"/>
      <c r="I275" s="168"/>
      <c r="J275" s="168"/>
      <c r="K275" s="168"/>
    </row>
    <row r="276" spans="1:11" s="64" customFormat="1" x14ac:dyDescent="0.2">
      <c r="A276" s="63"/>
      <c r="E276" s="173"/>
      <c r="F276" s="173"/>
      <c r="G276" s="173"/>
      <c r="H276" s="168"/>
      <c r="I276" s="168"/>
      <c r="J276" s="168"/>
      <c r="K276" s="168"/>
    </row>
    <row r="277" spans="1:11" s="64" customFormat="1" x14ac:dyDescent="0.2">
      <c r="A277" s="63"/>
      <c r="E277" s="173"/>
      <c r="F277" s="173"/>
      <c r="G277" s="173"/>
      <c r="H277" s="168"/>
      <c r="I277" s="168"/>
      <c r="J277" s="168"/>
      <c r="K277" s="168"/>
    </row>
    <row r="278" spans="1:11" s="64" customFormat="1" x14ac:dyDescent="0.2">
      <c r="A278" s="63"/>
      <c r="E278" s="173"/>
      <c r="F278" s="173"/>
      <c r="G278" s="173"/>
      <c r="H278" s="168"/>
      <c r="I278" s="168"/>
      <c r="J278" s="168"/>
      <c r="K278" s="168"/>
    </row>
    <row r="279" spans="1:11" s="64" customFormat="1" x14ac:dyDescent="0.2">
      <c r="A279" s="63"/>
      <c r="E279" s="173"/>
      <c r="F279" s="173"/>
      <c r="G279" s="173"/>
      <c r="H279" s="168"/>
      <c r="I279" s="168"/>
      <c r="J279" s="168"/>
      <c r="K279" s="168"/>
    </row>
    <row r="280" spans="1:11" s="64" customFormat="1" x14ac:dyDescent="0.2">
      <c r="A280" s="63"/>
      <c r="E280" s="173"/>
      <c r="F280" s="173"/>
      <c r="G280" s="173"/>
      <c r="H280" s="168"/>
      <c r="I280" s="168"/>
      <c r="J280" s="168"/>
      <c r="K280" s="168"/>
    </row>
    <row r="281" spans="1:11" s="64" customFormat="1" x14ac:dyDescent="0.2">
      <c r="A281" s="63"/>
      <c r="E281" s="173"/>
      <c r="F281" s="173"/>
      <c r="G281" s="173"/>
      <c r="H281" s="168"/>
      <c r="I281" s="168"/>
      <c r="J281" s="168"/>
      <c r="K281" s="168"/>
    </row>
    <row r="282" spans="1:11" s="64" customFormat="1" x14ac:dyDescent="0.2">
      <c r="A282" s="63"/>
      <c r="E282" s="173"/>
      <c r="F282" s="173"/>
      <c r="G282" s="173"/>
      <c r="H282" s="168"/>
      <c r="I282" s="168"/>
      <c r="J282" s="168"/>
      <c r="K282" s="168"/>
    </row>
    <row r="283" spans="1:11" s="64" customFormat="1" x14ac:dyDescent="0.2">
      <c r="A283" s="63"/>
      <c r="E283" s="173"/>
      <c r="F283" s="173"/>
      <c r="G283" s="173"/>
      <c r="H283" s="168"/>
      <c r="I283" s="168"/>
      <c r="J283" s="168"/>
      <c r="K283" s="168"/>
    </row>
    <row r="284" spans="1:11" s="64" customFormat="1" x14ac:dyDescent="0.2">
      <c r="A284" s="63"/>
      <c r="E284" s="173"/>
      <c r="F284" s="173"/>
      <c r="G284" s="173"/>
      <c r="H284" s="168"/>
      <c r="I284" s="168"/>
      <c r="J284" s="168"/>
      <c r="K284" s="168"/>
    </row>
    <row r="285" spans="1:11" s="64" customFormat="1" x14ac:dyDescent="0.2">
      <c r="A285" s="63"/>
      <c r="E285" s="173"/>
      <c r="F285" s="173"/>
      <c r="G285" s="173"/>
      <c r="H285" s="168"/>
      <c r="I285" s="168"/>
      <c r="J285" s="168"/>
      <c r="K285" s="168"/>
    </row>
    <row r="286" spans="1:11" s="64" customFormat="1" x14ac:dyDescent="0.2">
      <c r="A286" s="63"/>
      <c r="E286" s="173"/>
      <c r="F286" s="173"/>
      <c r="G286" s="173"/>
      <c r="H286" s="168"/>
      <c r="I286" s="168"/>
      <c r="J286" s="168"/>
      <c r="K286" s="168"/>
    </row>
    <row r="287" spans="1:11" s="64" customFormat="1" x14ac:dyDescent="0.2">
      <c r="A287" s="63"/>
      <c r="E287" s="173"/>
      <c r="F287" s="173"/>
      <c r="G287" s="173"/>
      <c r="H287" s="168"/>
      <c r="I287" s="168"/>
      <c r="J287" s="168"/>
      <c r="K287" s="168"/>
    </row>
    <row r="288" spans="1:11" s="64" customFormat="1" x14ac:dyDescent="0.2">
      <c r="A288" s="63"/>
      <c r="E288" s="173"/>
      <c r="F288" s="173"/>
      <c r="G288" s="173"/>
      <c r="H288" s="168"/>
      <c r="I288" s="168"/>
      <c r="J288" s="168"/>
      <c r="K288" s="168"/>
    </row>
    <row r="289" spans="1:11" s="64" customFormat="1" x14ac:dyDescent="0.2">
      <c r="A289" s="63"/>
      <c r="E289" s="173"/>
      <c r="F289" s="173"/>
      <c r="G289" s="173"/>
      <c r="H289" s="168"/>
      <c r="I289" s="168"/>
      <c r="J289" s="168"/>
      <c r="K289" s="168"/>
    </row>
    <row r="290" spans="1:11" s="64" customFormat="1" x14ac:dyDescent="0.2">
      <c r="A290" s="63"/>
      <c r="E290" s="173"/>
      <c r="F290" s="173"/>
      <c r="G290" s="173"/>
      <c r="H290" s="168"/>
      <c r="I290" s="168"/>
      <c r="J290" s="168"/>
      <c r="K290" s="168"/>
    </row>
    <row r="291" spans="1:11" s="64" customFormat="1" x14ac:dyDescent="0.2">
      <c r="A291" s="63"/>
      <c r="E291" s="173"/>
      <c r="F291" s="173"/>
      <c r="G291" s="173"/>
      <c r="H291" s="168"/>
      <c r="I291" s="168"/>
      <c r="J291" s="168"/>
      <c r="K291" s="168"/>
    </row>
    <row r="292" spans="1:11" s="64" customFormat="1" x14ac:dyDescent="0.2">
      <c r="A292" s="63"/>
      <c r="E292" s="173"/>
      <c r="F292" s="173"/>
      <c r="G292" s="173"/>
      <c r="H292" s="168"/>
      <c r="I292" s="168"/>
      <c r="J292" s="168"/>
      <c r="K292" s="168"/>
    </row>
    <row r="293" spans="1:11" s="64" customFormat="1" x14ac:dyDescent="0.2">
      <c r="A293" s="63"/>
      <c r="E293" s="173"/>
      <c r="F293" s="173"/>
      <c r="G293" s="173"/>
      <c r="H293" s="168"/>
      <c r="I293" s="168"/>
      <c r="J293" s="168"/>
      <c r="K293" s="168"/>
    </row>
    <row r="294" spans="1:11" s="64" customFormat="1" x14ac:dyDescent="0.2">
      <c r="A294" s="63"/>
      <c r="E294" s="173"/>
      <c r="F294" s="173"/>
      <c r="G294" s="173"/>
      <c r="H294" s="168"/>
      <c r="I294" s="168"/>
      <c r="J294" s="168"/>
      <c r="K294" s="168"/>
    </row>
    <row r="295" spans="1:11" s="64" customFormat="1" x14ac:dyDescent="0.2">
      <c r="A295" s="63"/>
      <c r="E295" s="173"/>
      <c r="F295" s="173"/>
      <c r="G295" s="173"/>
      <c r="H295" s="168"/>
      <c r="I295" s="168"/>
      <c r="J295" s="168"/>
      <c r="K295" s="168"/>
    </row>
    <row r="296" spans="1:11" s="64" customFormat="1" x14ac:dyDescent="0.2">
      <c r="A296" s="63"/>
      <c r="E296" s="173"/>
      <c r="F296" s="173"/>
      <c r="G296" s="173"/>
      <c r="H296" s="168"/>
      <c r="I296" s="168"/>
      <c r="J296" s="168"/>
      <c r="K296" s="168"/>
    </row>
    <row r="297" spans="1:11" s="64" customFormat="1" x14ac:dyDescent="0.2">
      <c r="A297" s="63"/>
      <c r="E297" s="173"/>
      <c r="F297" s="173"/>
      <c r="G297" s="173"/>
      <c r="H297" s="168"/>
      <c r="I297" s="168"/>
      <c r="J297" s="168"/>
      <c r="K297" s="168"/>
    </row>
    <row r="298" spans="1:11" s="64" customFormat="1" x14ac:dyDescent="0.2">
      <c r="A298" s="63"/>
      <c r="E298" s="173"/>
      <c r="F298" s="173"/>
      <c r="G298" s="173"/>
      <c r="H298" s="168"/>
      <c r="I298" s="168"/>
      <c r="J298" s="168"/>
      <c r="K298" s="168"/>
    </row>
    <row r="299" spans="1:11" s="64" customFormat="1" x14ac:dyDescent="0.2">
      <c r="A299" s="63"/>
      <c r="E299" s="173"/>
      <c r="F299" s="173"/>
      <c r="G299" s="173"/>
      <c r="H299" s="168"/>
      <c r="I299" s="168"/>
      <c r="J299" s="168"/>
      <c r="K299" s="168"/>
    </row>
    <row r="300" spans="1:11" s="64" customFormat="1" x14ac:dyDescent="0.2">
      <c r="A300" s="63"/>
      <c r="E300" s="173"/>
      <c r="F300" s="173"/>
      <c r="G300" s="173"/>
      <c r="H300" s="168"/>
      <c r="I300" s="168"/>
      <c r="J300" s="168"/>
      <c r="K300" s="168"/>
    </row>
    <row r="301" spans="1:11" s="64" customFormat="1" x14ac:dyDescent="0.2">
      <c r="A301" s="63"/>
      <c r="E301" s="173"/>
      <c r="F301" s="173"/>
      <c r="G301" s="173"/>
      <c r="H301" s="168"/>
      <c r="I301" s="168"/>
      <c r="J301" s="168"/>
      <c r="K301" s="168"/>
    </row>
    <row r="302" spans="1:11" s="64" customFormat="1" x14ac:dyDescent="0.2">
      <c r="A302" s="63"/>
      <c r="E302" s="173"/>
      <c r="F302" s="173"/>
      <c r="G302" s="173"/>
      <c r="H302" s="168"/>
      <c r="I302" s="168"/>
      <c r="J302" s="168"/>
      <c r="K302" s="168"/>
    </row>
    <row r="303" spans="1:11" s="64" customFormat="1" x14ac:dyDescent="0.2">
      <c r="A303" s="63"/>
      <c r="E303" s="173"/>
      <c r="F303" s="173"/>
      <c r="G303" s="173"/>
      <c r="H303" s="168"/>
      <c r="I303" s="168"/>
      <c r="J303" s="168"/>
      <c r="K303" s="168"/>
    </row>
    <row r="304" spans="1:11" s="64" customFormat="1" x14ac:dyDescent="0.2">
      <c r="A304" s="63"/>
      <c r="E304" s="173"/>
      <c r="F304" s="173"/>
      <c r="G304" s="173"/>
      <c r="H304" s="168"/>
      <c r="I304" s="168"/>
      <c r="J304" s="168"/>
      <c r="K304" s="168"/>
    </row>
    <row r="305" spans="1:11" s="64" customFormat="1" x14ac:dyDescent="0.2">
      <c r="A305" s="63"/>
      <c r="E305" s="173"/>
      <c r="F305" s="173"/>
      <c r="G305" s="173"/>
      <c r="H305" s="168"/>
      <c r="I305" s="168"/>
      <c r="J305" s="168"/>
      <c r="K305" s="168"/>
    </row>
    <row r="306" spans="1:11" s="64" customFormat="1" x14ac:dyDescent="0.2">
      <c r="A306" s="63"/>
      <c r="E306" s="173"/>
      <c r="F306" s="173"/>
      <c r="G306" s="173"/>
      <c r="H306" s="168"/>
      <c r="I306" s="168"/>
      <c r="J306" s="168"/>
      <c r="K306" s="168"/>
    </row>
    <row r="307" spans="1:11" s="64" customFormat="1" x14ac:dyDescent="0.2">
      <c r="A307" s="63"/>
      <c r="E307" s="173"/>
      <c r="F307" s="173"/>
      <c r="G307" s="173"/>
      <c r="H307" s="168"/>
      <c r="I307" s="168"/>
      <c r="J307" s="168"/>
      <c r="K307" s="168"/>
    </row>
    <row r="308" spans="1:11" s="64" customFormat="1" x14ac:dyDescent="0.2">
      <c r="A308" s="63"/>
      <c r="E308" s="173"/>
      <c r="F308" s="173"/>
      <c r="G308" s="173"/>
      <c r="H308" s="168"/>
      <c r="I308" s="168"/>
      <c r="J308" s="168"/>
      <c r="K308" s="168"/>
    </row>
    <row r="309" spans="1:11" s="64" customFormat="1" x14ac:dyDescent="0.2">
      <c r="A309" s="63"/>
      <c r="E309" s="173"/>
      <c r="F309" s="173"/>
      <c r="G309" s="173"/>
      <c r="H309" s="168"/>
      <c r="I309" s="168"/>
      <c r="J309" s="168"/>
      <c r="K309" s="168"/>
    </row>
    <row r="310" spans="1:11" s="64" customFormat="1" x14ac:dyDescent="0.2">
      <c r="A310" s="63"/>
      <c r="E310" s="173"/>
      <c r="F310" s="173"/>
      <c r="G310" s="173"/>
      <c r="H310" s="168"/>
      <c r="I310" s="168"/>
      <c r="J310" s="168"/>
      <c r="K310" s="168"/>
    </row>
    <row r="311" spans="1:11" s="64" customFormat="1" x14ac:dyDescent="0.2">
      <c r="A311" s="63"/>
      <c r="E311" s="173"/>
      <c r="F311" s="173"/>
      <c r="G311" s="173"/>
      <c r="H311" s="168"/>
      <c r="I311" s="168"/>
      <c r="J311" s="168"/>
      <c r="K311" s="168"/>
    </row>
    <row r="312" spans="1:11" s="64" customFormat="1" x14ac:dyDescent="0.2">
      <c r="A312" s="63"/>
      <c r="E312" s="173"/>
      <c r="F312" s="173"/>
      <c r="G312" s="173"/>
      <c r="H312" s="168"/>
      <c r="I312" s="168"/>
      <c r="J312" s="168"/>
      <c r="K312" s="168"/>
    </row>
    <row r="313" spans="1:11" s="64" customFormat="1" x14ac:dyDescent="0.2">
      <c r="A313" s="63"/>
      <c r="E313" s="173"/>
      <c r="F313" s="173"/>
      <c r="G313" s="173"/>
      <c r="H313" s="168"/>
      <c r="I313" s="168"/>
      <c r="J313" s="168"/>
      <c r="K313" s="168"/>
    </row>
    <row r="314" spans="1:11" s="64" customFormat="1" x14ac:dyDescent="0.2">
      <c r="A314" s="63"/>
      <c r="E314" s="173"/>
      <c r="F314" s="173"/>
      <c r="G314" s="173"/>
      <c r="H314" s="168"/>
      <c r="I314" s="168"/>
      <c r="J314" s="168"/>
      <c r="K314" s="168"/>
    </row>
    <row r="315" spans="1:11" s="64" customFormat="1" x14ac:dyDescent="0.2">
      <c r="A315" s="63"/>
      <c r="E315" s="173"/>
      <c r="F315" s="173"/>
      <c r="G315" s="173"/>
      <c r="H315" s="168"/>
      <c r="I315" s="168"/>
      <c r="J315" s="168"/>
      <c r="K315" s="168"/>
    </row>
    <row r="316" spans="1:11" s="64" customFormat="1" x14ac:dyDescent="0.2">
      <c r="A316" s="63"/>
      <c r="E316" s="173"/>
      <c r="F316" s="173"/>
      <c r="G316" s="173"/>
      <c r="H316" s="168"/>
      <c r="I316" s="168"/>
      <c r="J316" s="168"/>
      <c r="K316" s="168"/>
    </row>
    <row r="317" spans="1:11" s="64" customFormat="1" x14ac:dyDescent="0.2">
      <c r="A317" s="63"/>
      <c r="E317" s="173"/>
      <c r="F317" s="173"/>
      <c r="G317" s="173"/>
      <c r="H317" s="168"/>
      <c r="I317" s="168"/>
      <c r="J317" s="168"/>
      <c r="K317" s="168"/>
    </row>
    <row r="318" spans="1:11" s="64" customFormat="1" x14ac:dyDescent="0.2">
      <c r="A318" s="63"/>
      <c r="E318" s="173"/>
      <c r="F318" s="173"/>
      <c r="G318" s="173"/>
      <c r="H318" s="168"/>
      <c r="I318" s="168"/>
      <c r="J318" s="168"/>
      <c r="K318" s="168"/>
    </row>
    <row r="319" spans="1:11" s="64" customFormat="1" x14ac:dyDescent="0.2">
      <c r="A319" s="63"/>
      <c r="E319" s="173"/>
      <c r="F319" s="173"/>
      <c r="G319" s="173"/>
      <c r="H319" s="168"/>
      <c r="I319" s="168"/>
      <c r="J319" s="168"/>
      <c r="K319" s="168"/>
    </row>
    <row r="320" spans="1:11" s="64" customFormat="1" x14ac:dyDescent="0.2">
      <c r="A320" s="63"/>
      <c r="E320" s="173"/>
      <c r="F320" s="173"/>
      <c r="G320" s="173"/>
      <c r="H320" s="168"/>
      <c r="I320" s="168"/>
      <c r="J320" s="168"/>
      <c r="K320" s="168"/>
    </row>
    <row r="321" spans="1:11" s="64" customFormat="1" x14ac:dyDescent="0.2">
      <c r="A321" s="63"/>
      <c r="E321" s="173"/>
      <c r="F321" s="173"/>
      <c r="G321" s="173"/>
      <c r="H321" s="168"/>
      <c r="I321" s="168"/>
      <c r="J321" s="168"/>
      <c r="K321" s="168"/>
    </row>
    <row r="322" spans="1:11" s="64" customFormat="1" x14ac:dyDescent="0.2">
      <c r="A322" s="63"/>
      <c r="E322" s="173"/>
      <c r="F322" s="173"/>
      <c r="G322" s="173"/>
      <c r="H322" s="168"/>
      <c r="I322" s="168"/>
      <c r="J322" s="168"/>
      <c r="K322" s="168"/>
    </row>
    <row r="323" spans="1:11" s="64" customFormat="1" x14ac:dyDescent="0.2">
      <c r="A323" s="63"/>
      <c r="E323" s="173"/>
      <c r="F323" s="173"/>
      <c r="G323" s="173"/>
      <c r="H323" s="168"/>
      <c r="I323" s="168"/>
      <c r="J323" s="168"/>
      <c r="K323" s="168"/>
    </row>
    <row r="324" spans="1:11" s="64" customFormat="1" x14ac:dyDescent="0.2">
      <c r="A324" s="63"/>
      <c r="E324" s="173"/>
      <c r="F324" s="173"/>
      <c r="G324" s="173"/>
      <c r="H324" s="168"/>
      <c r="I324" s="168"/>
      <c r="J324" s="168"/>
      <c r="K324" s="168"/>
    </row>
    <row r="325" spans="1:11" s="64" customFormat="1" x14ac:dyDescent="0.2">
      <c r="A325" s="63"/>
      <c r="E325" s="173"/>
      <c r="F325" s="173"/>
      <c r="G325" s="173"/>
      <c r="H325" s="168"/>
      <c r="I325" s="168"/>
      <c r="J325" s="168"/>
      <c r="K325" s="168"/>
    </row>
    <row r="326" spans="1:11" s="64" customFormat="1" x14ac:dyDescent="0.2">
      <c r="A326" s="63"/>
      <c r="E326" s="173"/>
      <c r="F326" s="173"/>
      <c r="G326" s="173"/>
      <c r="H326" s="168"/>
      <c r="I326" s="168"/>
      <c r="J326" s="168"/>
      <c r="K326" s="168"/>
    </row>
    <row r="327" spans="1:11" s="64" customFormat="1" x14ac:dyDescent="0.2">
      <c r="A327" s="63"/>
      <c r="E327" s="173"/>
      <c r="F327" s="173"/>
      <c r="G327" s="173"/>
      <c r="H327" s="168"/>
      <c r="I327" s="168"/>
      <c r="J327" s="168"/>
      <c r="K327" s="168"/>
    </row>
    <row r="328" spans="1:11" s="64" customFormat="1" x14ac:dyDescent="0.2">
      <c r="A328" s="63"/>
      <c r="E328" s="173"/>
      <c r="F328" s="173"/>
      <c r="G328" s="173"/>
      <c r="H328" s="168"/>
      <c r="I328" s="168"/>
      <c r="J328" s="168"/>
      <c r="K328" s="168"/>
    </row>
    <row r="329" spans="1:11" s="64" customFormat="1" x14ac:dyDescent="0.2">
      <c r="A329" s="63"/>
      <c r="E329" s="173"/>
      <c r="F329" s="173"/>
      <c r="G329" s="173"/>
      <c r="H329" s="168"/>
      <c r="I329" s="168"/>
      <c r="J329" s="168"/>
      <c r="K329" s="168"/>
    </row>
    <row r="330" spans="1:11" s="64" customFormat="1" x14ac:dyDescent="0.2">
      <c r="A330" s="63"/>
      <c r="E330" s="173"/>
      <c r="F330" s="173"/>
      <c r="G330" s="173"/>
      <c r="H330" s="168"/>
      <c r="I330" s="168"/>
      <c r="J330" s="168"/>
      <c r="K330" s="168"/>
    </row>
    <row r="331" spans="1:11" s="64" customFormat="1" x14ac:dyDescent="0.2">
      <c r="A331" s="63"/>
      <c r="E331" s="173"/>
      <c r="F331" s="173"/>
      <c r="G331" s="173"/>
      <c r="H331" s="168"/>
      <c r="I331" s="168"/>
      <c r="J331" s="168"/>
      <c r="K331" s="168"/>
    </row>
    <row r="332" spans="1:11" s="64" customFormat="1" x14ac:dyDescent="0.2">
      <c r="A332" s="63"/>
      <c r="E332" s="173"/>
      <c r="F332" s="173"/>
      <c r="G332" s="173"/>
      <c r="H332" s="168"/>
      <c r="I332" s="168"/>
      <c r="J332" s="168"/>
      <c r="K332" s="168"/>
    </row>
    <row r="333" spans="1:11" s="64" customFormat="1" x14ac:dyDescent="0.2">
      <c r="A333" s="63"/>
      <c r="E333" s="173"/>
      <c r="F333" s="173"/>
      <c r="G333" s="173"/>
      <c r="H333" s="168"/>
      <c r="I333" s="168"/>
      <c r="J333" s="168"/>
      <c r="K333" s="168"/>
    </row>
    <row r="334" spans="1:11" s="64" customFormat="1" x14ac:dyDescent="0.2">
      <c r="A334" s="63"/>
      <c r="E334" s="173"/>
      <c r="F334" s="173"/>
      <c r="G334" s="173"/>
      <c r="H334" s="168"/>
      <c r="I334" s="168"/>
      <c r="J334" s="168"/>
      <c r="K334" s="168"/>
    </row>
    <row r="335" spans="1:11" s="64" customFormat="1" x14ac:dyDescent="0.2">
      <c r="A335" s="63"/>
      <c r="E335" s="173"/>
      <c r="F335" s="173"/>
      <c r="G335" s="173"/>
      <c r="H335" s="168"/>
      <c r="I335" s="168"/>
      <c r="J335" s="168"/>
      <c r="K335" s="168"/>
    </row>
    <row r="336" spans="1:11" s="64" customFormat="1" x14ac:dyDescent="0.2">
      <c r="A336" s="63"/>
      <c r="E336" s="173"/>
      <c r="F336" s="173"/>
      <c r="G336" s="173"/>
      <c r="H336" s="168"/>
      <c r="I336" s="168"/>
      <c r="J336" s="168"/>
      <c r="K336" s="168"/>
    </row>
    <row r="337" spans="1:11" s="64" customFormat="1" x14ac:dyDescent="0.2">
      <c r="A337" s="63"/>
      <c r="E337" s="173"/>
      <c r="F337" s="173"/>
      <c r="G337" s="173"/>
      <c r="H337" s="168"/>
      <c r="I337" s="168"/>
      <c r="J337" s="168"/>
      <c r="K337" s="168"/>
    </row>
    <row r="338" spans="1:11" s="64" customFormat="1" x14ac:dyDescent="0.2">
      <c r="A338" s="63"/>
      <c r="E338" s="173"/>
      <c r="F338" s="173"/>
      <c r="G338" s="173"/>
      <c r="H338" s="168"/>
      <c r="I338" s="168"/>
      <c r="J338" s="168"/>
      <c r="K338" s="168"/>
    </row>
    <row r="339" spans="1:11" s="64" customFormat="1" x14ac:dyDescent="0.2">
      <c r="A339" s="63"/>
      <c r="E339" s="173"/>
      <c r="F339" s="173"/>
      <c r="G339" s="173"/>
      <c r="H339" s="168"/>
      <c r="I339" s="168"/>
      <c r="J339" s="168"/>
      <c r="K339" s="168"/>
    </row>
    <row r="340" spans="1:11" s="64" customFormat="1" x14ac:dyDescent="0.2">
      <c r="A340" s="63"/>
      <c r="E340" s="173"/>
      <c r="F340" s="173"/>
      <c r="G340" s="173"/>
      <c r="H340" s="168"/>
      <c r="I340" s="168"/>
      <c r="J340" s="168"/>
      <c r="K340" s="168"/>
    </row>
    <row r="341" spans="1:11" s="64" customFormat="1" x14ac:dyDescent="0.2">
      <c r="A341" s="63"/>
      <c r="E341" s="173"/>
      <c r="F341" s="173"/>
      <c r="G341" s="173"/>
      <c r="H341" s="168"/>
      <c r="I341" s="168"/>
      <c r="J341" s="168"/>
      <c r="K341" s="168"/>
    </row>
    <row r="342" spans="1:11" s="64" customFormat="1" x14ac:dyDescent="0.2">
      <c r="A342" s="63"/>
      <c r="E342" s="173"/>
      <c r="F342" s="173"/>
      <c r="G342" s="173"/>
      <c r="H342" s="168"/>
      <c r="I342" s="168"/>
      <c r="J342" s="168"/>
      <c r="K342" s="168"/>
    </row>
    <row r="343" spans="1:11" s="64" customFormat="1" x14ac:dyDescent="0.2">
      <c r="A343" s="63"/>
      <c r="E343" s="173"/>
      <c r="F343" s="173"/>
      <c r="G343" s="173"/>
      <c r="H343" s="168"/>
      <c r="I343" s="168"/>
      <c r="J343" s="168"/>
      <c r="K343" s="168"/>
    </row>
    <row r="344" spans="1:11" s="64" customFormat="1" x14ac:dyDescent="0.2">
      <c r="A344" s="63"/>
      <c r="E344" s="173"/>
      <c r="F344" s="173"/>
      <c r="G344" s="173"/>
      <c r="H344" s="168"/>
      <c r="I344" s="168"/>
      <c r="J344" s="168"/>
      <c r="K344" s="168"/>
    </row>
    <row r="345" spans="1:11" s="64" customFormat="1" x14ac:dyDescent="0.2">
      <c r="A345" s="63"/>
      <c r="E345" s="173"/>
      <c r="F345" s="173"/>
      <c r="G345" s="173"/>
      <c r="H345" s="168"/>
      <c r="I345" s="168"/>
      <c r="J345" s="168"/>
      <c r="K345" s="168"/>
    </row>
    <row r="346" spans="1:11" s="64" customFormat="1" x14ac:dyDescent="0.2">
      <c r="A346" s="63"/>
      <c r="E346" s="173"/>
      <c r="F346" s="173"/>
      <c r="G346" s="173"/>
      <c r="H346" s="168"/>
      <c r="I346" s="168"/>
      <c r="J346" s="168"/>
      <c r="K346" s="168"/>
    </row>
    <row r="347" spans="1:11" s="64" customFormat="1" x14ac:dyDescent="0.2">
      <c r="A347" s="63"/>
      <c r="E347" s="173"/>
      <c r="F347" s="173"/>
      <c r="G347" s="173"/>
      <c r="H347" s="168"/>
      <c r="I347" s="168"/>
      <c r="J347" s="168"/>
      <c r="K347" s="168"/>
    </row>
    <row r="348" spans="1:11" s="64" customFormat="1" x14ac:dyDescent="0.2">
      <c r="A348" s="63"/>
      <c r="E348" s="173"/>
      <c r="F348" s="173"/>
      <c r="G348" s="173"/>
      <c r="H348" s="168"/>
      <c r="I348" s="168"/>
      <c r="J348" s="168"/>
      <c r="K348" s="168"/>
    </row>
    <row r="349" spans="1:11" s="64" customFormat="1" x14ac:dyDescent="0.2">
      <c r="A349" s="63"/>
      <c r="E349" s="173"/>
      <c r="F349" s="173"/>
      <c r="G349" s="173"/>
      <c r="H349" s="168"/>
      <c r="I349" s="168"/>
      <c r="J349" s="168"/>
      <c r="K349" s="168"/>
    </row>
    <row r="350" spans="1:11" s="64" customFormat="1" x14ac:dyDescent="0.2">
      <c r="A350" s="63"/>
      <c r="E350" s="173"/>
      <c r="F350" s="173"/>
      <c r="G350" s="173"/>
      <c r="H350" s="168"/>
      <c r="I350" s="168"/>
      <c r="J350" s="168"/>
      <c r="K350" s="168"/>
    </row>
    <row r="351" spans="1:11" s="64" customFormat="1" x14ac:dyDescent="0.2">
      <c r="A351" s="63"/>
      <c r="E351" s="173"/>
      <c r="F351" s="173"/>
      <c r="G351" s="173"/>
      <c r="H351" s="168"/>
      <c r="I351" s="168"/>
      <c r="J351" s="168"/>
      <c r="K351" s="168"/>
    </row>
    <row r="352" spans="1:11" s="64" customFormat="1" x14ac:dyDescent="0.2">
      <c r="A352" s="63"/>
      <c r="E352" s="173"/>
      <c r="F352" s="173"/>
      <c r="G352" s="173"/>
      <c r="H352" s="168"/>
      <c r="I352" s="168"/>
      <c r="J352" s="168"/>
      <c r="K352" s="168"/>
    </row>
    <row r="353" spans="1:11" s="64" customFormat="1" x14ac:dyDescent="0.2">
      <c r="A353" s="63"/>
      <c r="E353" s="173"/>
      <c r="F353" s="173"/>
      <c r="G353" s="173"/>
      <c r="H353" s="168"/>
      <c r="I353" s="168"/>
      <c r="J353" s="168"/>
      <c r="K353" s="168"/>
    </row>
    <row r="354" spans="1:11" s="64" customFormat="1" x14ac:dyDescent="0.2">
      <c r="A354" s="63"/>
      <c r="E354" s="173"/>
      <c r="F354" s="173"/>
      <c r="G354" s="173"/>
      <c r="H354" s="168"/>
      <c r="I354" s="168"/>
      <c r="J354" s="168"/>
      <c r="K354" s="168"/>
    </row>
    <row r="355" spans="1:11" s="64" customFormat="1" x14ac:dyDescent="0.2">
      <c r="A355" s="63"/>
      <c r="E355" s="173"/>
      <c r="F355" s="173"/>
      <c r="G355" s="173"/>
      <c r="H355" s="168"/>
      <c r="I355" s="168"/>
      <c r="J355" s="168"/>
      <c r="K355" s="168"/>
    </row>
    <row r="356" spans="1:11" s="64" customFormat="1" x14ac:dyDescent="0.2">
      <c r="A356" s="63"/>
      <c r="E356" s="173"/>
      <c r="F356" s="173"/>
      <c r="G356" s="173"/>
      <c r="H356" s="168"/>
      <c r="I356" s="168"/>
      <c r="J356" s="168"/>
      <c r="K356" s="168"/>
    </row>
    <row r="357" spans="1:11" s="64" customFormat="1" x14ac:dyDescent="0.2">
      <c r="A357" s="63"/>
      <c r="E357" s="173"/>
      <c r="F357" s="173"/>
      <c r="G357" s="173"/>
      <c r="H357" s="168"/>
      <c r="I357" s="168"/>
      <c r="J357" s="168"/>
      <c r="K357" s="168"/>
    </row>
    <row r="358" spans="1:11" s="64" customFormat="1" x14ac:dyDescent="0.2">
      <c r="A358" s="63"/>
      <c r="E358" s="173"/>
      <c r="F358" s="173"/>
      <c r="G358" s="173"/>
      <c r="H358" s="168"/>
      <c r="I358" s="168"/>
      <c r="J358" s="168"/>
      <c r="K358" s="168"/>
    </row>
    <row r="359" spans="1:11" s="64" customFormat="1" x14ac:dyDescent="0.2">
      <c r="A359" s="63"/>
      <c r="E359" s="173"/>
      <c r="F359" s="173"/>
      <c r="G359" s="173"/>
      <c r="H359" s="168"/>
      <c r="I359" s="168"/>
      <c r="J359" s="168"/>
      <c r="K359" s="168"/>
    </row>
    <row r="360" spans="1:11" s="64" customFormat="1" x14ac:dyDescent="0.2">
      <c r="A360" s="63"/>
      <c r="E360" s="173"/>
      <c r="F360" s="173"/>
      <c r="G360" s="173"/>
      <c r="H360" s="168"/>
      <c r="I360" s="168"/>
      <c r="J360" s="168"/>
      <c r="K360" s="168"/>
    </row>
    <row r="361" spans="1:11" s="64" customFormat="1" x14ac:dyDescent="0.2">
      <c r="A361" s="63"/>
      <c r="E361" s="173"/>
      <c r="F361" s="173"/>
      <c r="G361" s="173"/>
      <c r="H361" s="168"/>
      <c r="I361" s="168"/>
      <c r="J361" s="168"/>
      <c r="K361" s="168"/>
    </row>
    <row r="362" spans="1:11" s="64" customFormat="1" x14ac:dyDescent="0.2">
      <c r="A362" s="63"/>
      <c r="E362" s="173"/>
      <c r="F362" s="173"/>
      <c r="G362" s="173"/>
      <c r="H362" s="168"/>
      <c r="I362" s="168"/>
      <c r="J362" s="168"/>
      <c r="K362" s="168"/>
    </row>
    <row r="363" spans="1:11" s="64" customFormat="1" x14ac:dyDescent="0.2">
      <c r="A363" s="63"/>
      <c r="E363" s="173"/>
      <c r="F363" s="173"/>
      <c r="G363" s="173"/>
      <c r="H363" s="168"/>
      <c r="I363" s="168"/>
      <c r="J363" s="168"/>
      <c r="K363" s="168"/>
    </row>
    <row r="364" spans="1:11" s="64" customFormat="1" x14ac:dyDescent="0.2">
      <c r="A364" s="63"/>
      <c r="E364" s="173"/>
      <c r="F364" s="173"/>
      <c r="G364" s="173"/>
      <c r="H364" s="168"/>
      <c r="I364" s="168"/>
      <c r="J364" s="168"/>
      <c r="K364" s="168"/>
    </row>
    <row r="365" spans="1:11" s="64" customFormat="1" x14ac:dyDescent="0.2">
      <c r="A365" s="63"/>
      <c r="E365" s="173"/>
      <c r="F365" s="173"/>
      <c r="G365" s="173"/>
      <c r="H365" s="168"/>
      <c r="I365" s="168"/>
      <c r="J365" s="168"/>
      <c r="K365" s="168"/>
    </row>
    <row r="366" spans="1:11" s="64" customFormat="1" x14ac:dyDescent="0.2">
      <c r="A366" s="63"/>
      <c r="E366" s="173"/>
      <c r="F366" s="173"/>
      <c r="G366" s="173"/>
      <c r="H366" s="168"/>
      <c r="I366" s="168"/>
      <c r="J366" s="168"/>
      <c r="K366" s="168"/>
    </row>
    <row r="367" spans="1:11" s="64" customFormat="1" x14ac:dyDescent="0.2">
      <c r="A367" s="63"/>
      <c r="E367" s="173"/>
      <c r="F367" s="173"/>
      <c r="G367" s="173"/>
      <c r="H367" s="168"/>
      <c r="I367" s="168"/>
      <c r="J367" s="168"/>
      <c r="K367" s="168"/>
    </row>
    <row r="368" spans="1:11" s="64" customFormat="1" x14ac:dyDescent="0.2">
      <c r="A368" s="63"/>
      <c r="E368" s="173"/>
      <c r="F368" s="173"/>
      <c r="G368" s="173"/>
      <c r="H368" s="168"/>
      <c r="I368" s="168"/>
      <c r="J368" s="168"/>
      <c r="K368" s="168"/>
    </row>
    <row r="369" spans="1:11" s="64" customFormat="1" x14ac:dyDescent="0.2">
      <c r="A369" s="63"/>
      <c r="E369" s="173"/>
      <c r="F369" s="173"/>
      <c r="G369" s="173"/>
      <c r="H369" s="168"/>
      <c r="I369" s="168"/>
      <c r="J369" s="168"/>
      <c r="K369" s="168"/>
    </row>
    <row r="370" spans="1:11" s="64" customFormat="1" x14ac:dyDescent="0.2">
      <c r="A370" s="63"/>
      <c r="E370" s="173"/>
      <c r="F370" s="173"/>
      <c r="G370" s="173"/>
      <c r="H370" s="168"/>
      <c r="I370" s="168"/>
      <c r="J370" s="168"/>
      <c r="K370" s="168"/>
    </row>
    <row r="371" spans="1:11" s="64" customFormat="1" x14ac:dyDescent="0.2">
      <c r="A371" s="63"/>
      <c r="E371" s="173"/>
      <c r="F371" s="173"/>
      <c r="G371" s="173"/>
      <c r="H371" s="168"/>
      <c r="I371" s="168"/>
      <c r="J371" s="168"/>
      <c r="K371" s="168"/>
    </row>
    <row r="372" spans="1:11" s="64" customFormat="1" x14ac:dyDescent="0.2">
      <c r="A372" s="63"/>
      <c r="E372" s="173"/>
      <c r="F372" s="173"/>
      <c r="G372" s="173"/>
      <c r="H372" s="168"/>
      <c r="I372" s="168"/>
      <c r="J372" s="168"/>
      <c r="K372" s="168"/>
    </row>
    <row r="373" spans="1:11" s="64" customFormat="1" x14ac:dyDescent="0.2">
      <c r="A373" s="63"/>
      <c r="E373" s="173"/>
      <c r="F373" s="173"/>
      <c r="G373" s="173"/>
      <c r="H373" s="168"/>
      <c r="I373" s="168"/>
      <c r="J373" s="168"/>
      <c r="K373" s="168"/>
    </row>
    <row r="374" spans="1:11" s="64" customFormat="1" x14ac:dyDescent="0.2">
      <c r="A374" s="63"/>
      <c r="E374" s="173"/>
      <c r="F374" s="173"/>
      <c r="G374" s="173"/>
      <c r="H374" s="168"/>
      <c r="I374" s="168"/>
      <c r="J374" s="168"/>
      <c r="K374" s="168"/>
    </row>
    <row r="375" spans="1:11" s="64" customFormat="1" x14ac:dyDescent="0.2">
      <c r="A375" s="63"/>
      <c r="E375" s="173"/>
      <c r="F375" s="173"/>
      <c r="G375" s="173"/>
      <c r="H375" s="168"/>
      <c r="I375" s="168"/>
      <c r="J375" s="168"/>
      <c r="K375" s="168"/>
    </row>
    <row r="376" spans="1:11" s="64" customFormat="1" x14ac:dyDescent="0.2">
      <c r="A376" s="63"/>
      <c r="E376" s="173"/>
      <c r="F376" s="173"/>
      <c r="G376" s="173"/>
      <c r="H376" s="168"/>
      <c r="I376" s="168"/>
      <c r="J376" s="168"/>
      <c r="K376" s="168"/>
    </row>
    <row r="377" spans="1:11" s="64" customFormat="1" x14ac:dyDescent="0.2">
      <c r="A377" s="63"/>
      <c r="E377" s="173"/>
      <c r="F377" s="173"/>
      <c r="G377" s="173"/>
      <c r="H377" s="168"/>
      <c r="I377" s="168"/>
      <c r="J377" s="168"/>
      <c r="K377" s="168"/>
    </row>
    <row r="378" spans="1:11" s="64" customFormat="1" x14ac:dyDescent="0.2">
      <c r="A378" s="63"/>
      <c r="E378" s="173"/>
      <c r="F378" s="173"/>
      <c r="G378" s="173"/>
      <c r="H378" s="168"/>
      <c r="I378" s="168"/>
      <c r="J378" s="168"/>
      <c r="K378" s="168"/>
    </row>
    <row r="379" spans="1:11" s="64" customFormat="1" x14ac:dyDescent="0.2">
      <c r="A379" s="63"/>
      <c r="E379" s="173"/>
      <c r="F379" s="173"/>
      <c r="G379" s="173"/>
      <c r="H379" s="168"/>
      <c r="I379" s="168"/>
      <c r="J379" s="168"/>
      <c r="K379" s="168"/>
    </row>
    <row r="380" spans="1:11" s="64" customFormat="1" x14ac:dyDescent="0.2">
      <c r="A380" s="63"/>
      <c r="E380" s="173"/>
      <c r="F380" s="173"/>
      <c r="G380" s="173"/>
      <c r="H380" s="168"/>
      <c r="I380" s="168"/>
      <c r="J380" s="168"/>
      <c r="K380" s="168"/>
    </row>
    <row r="381" spans="1:11" s="64" customFormat="1" x14ac:dyDescent="0.2">
      <c r="A381" s="63"/>
      <c r="E381" s="173"/>
      <c r="F381" s="173"/>
      <c r="G381" s="173"/>
      <c r="H381" s="168"/>
      <c r="I381" s="168"/>
      <c r="J381" s="168"/>
      <c r="K381" s="168"/>
    </row>
    <row r="382" spans="1:11" s="64" customFormat="1" x14ac:dyDescent="0.2">
      <c r="A382" s="63"/>
      <c r="E382" s="173"/>
      <c r="F382" s="173"/>
      <c r="G382" s="173"/>
      <c r="H382" s="168"/>
      <c r="I382" s="168"/>
      <c r="J382" s="168"/>
      <c r="K382" s="168"/>
    </row>
    <row r="383" spans="1:11" s="64" customFormat="1" x14ac:dyDescent="0.2">
      <c r="A383" s="63"/>
      <c r="E383" s="173"/>
      <c r="F383" s="173"/>
      <c r="G383" s="173"/>
      <c r="H383" s="168"/>
      <c r="I383" s="168"/>
      <c r="J383" s="168"/>
      <c r="K383" s="168"/>
    </row>
    <row r="384" spans="1:11" s="64" customFormat="1" x14ac:dyDescent="0.2">
      <c r="A384" s="63"/>
      <c r="E384" s="173"/>
      <c r="F384" s="173"/>
      <c r="G384" s="173"/>
      <c r="H384" s="168"/>
      <c r="I384" s="168"/>
      <c r="J384" s="168"/>
      <c r="K384" s="168"/>
    </row>
    <row r="385" spans="1:11" s="64" customFormat="1" x14ac:dyDescent="0.2">
      <c r="A385" s="63"/>
      <c r="E385" s="173"/>
      <c r="F385" s="173"/>
      <c r="G385" s="173"/>
      <c r="H385" s="168"/>
      <c r="I385" s="168"/>
      <c r="J385" s="168"/>
      <c r="K385" s="168"/>
    </row>
    <row r="386" spans="1:11" s="64" customFormat="1" x14ac:dyDescent="0.2">
      <c r="A386" s="63"/>
      <c r="E386" s="173"/>
      <c r="F386" s="173"/>
      <c r="G386" s="173"/>
      <c r="H386" s="168"/>
      <c r="I386" s="168"/>
      <c r="J386" s="168"/>
      <c r="K386" s="168"/>
    </row>
    <row r="387" spans="1:11" s="64" customFormat="1" x14ac:dyDescent="0.2">
      <c r="A387" s="63"/>
      <c r="E387" s="173"/>
      <c r="F387" s="173"/>
      <c r="G387" s="173"/>
      <c r="H387" s="168"/>
      <c r="I387" s="168"/>
      <c r="J387" s="168"/>
      <c r="K387" s="168"/>
    </row>
    <row r="388" spans="1:11" s="64" customFormat="1" x14ac:dyDescent="0.2">
      <c r="A388" s="63"/>
      <c r="E388" s="173"/>
      <c r="F388" s="173"/>
      <c r="G388" s="173"/>
      <c r="H388" s="168"/>
      <c r="I388" s="168"/>
      <c r="J388" s="168"/>
      <c r="K388" s="168"/>
    </row>
    <row r="389" spans="1:11" s="64" customFormat="1" x14ac:dyDescent="0.2">
      <c r="A389" s="63"/>
      <c r="E389" s="173"/>
      <c r="F389" s="173"/>
      <c r="G389" s="173"/>
      <c r="H389" s="168"/>
      <c r="I389" s="168"/>
      <c r="J389" s="168"/>
      <c r="K389" s="168"/>
    </row>
    <row r="390" spans="1:11" s="64" customFormat="1" x14ac:dyDescent="0.2">
      <c r="A390" s="63"/>
      <c r="E390" s="173"/>
      <c r="F390" s="173"/>
      <c r="G390" s="173"/>
      <c r="H390" s="168"/>
      <c r="I390" s="168"/>
      <c r="J390" s="168"/>
      <c r="K390" s="168"/>
    </row>
    <row r="391" spans="1:11" s="64" customFormat="1" x14ac:dyDescent="0.2">
      <c r="A391" s="63"/>
      <c r="E391" s="173"/>
      <c r="F391" s="173"/>
      <c r="G391" s="173"/>
      <c r="H391" s="168"/>
      <c r="I391" s="168"/>
      <c r="J391" s="168"/>
      <c r="K391" s="168"/>
    </row>
    <row r="392" spans="1:11" s="64" customFormat="1" x14ac:dyDescent="0.2">
      <c r="A392" s="63"/>
      <c r="E392" s="173"/>
      <c r="F392" s="173"/>
      <c r="G392" s="173"/>
      <c r="H392" s="168"/>
      <c r="I392" s="168"/>
      <c r="J392" s="168"/>
      <c r="K392" s="168"/>
    </row>
    <row r="393" spans="1:11" s="64" customFormat="1" x14ac:dyDescent="0.2">
      <c r="A393" s="63"/>
      <c r="E393" s="173"/>
      <c r="F393" s="173"/>
      <c r="G393" s="173"/>
      <c r="H393" s="168"/>
      <c r="I393" s="168"/>
      <c r="J393" s="168"/>
      <c r="K393" s="168"/>
    </row>
    <row r="394" spans="1:11" s="64" customFormat="1" x14ac:dyDescent="0.2">
      <c r="A394" s="63"/>
      <c r="E394" s="173"/>
      <c r="F394" s="173"/>
      <c r="G394" s="173"/>
      <c r="H394" s="168"/>
      <c r="I394" s="168"/>
      <c r="J394" s="168"/>
      <c r="K394" s="168"/>
    </row>
    <row r="395" spans="1:11" s="64" customFormat="1" x14ac:dyDescent="0.2">
      <c r="A395" s="63"/>
      <c r="E395" s="173"/>
      <c r="F395" s="173"/>
      <c r="G395" s="173"/>
      <c r="H395" s="168"/>
      <c r="I395" s="168"/>
      <c r="J395" s="168"/>
      <c r="K395" s="168"/>
    </row>
    <row r="396" spans="1:11" s="64" customFormat="1" x14ac:dyDescent="0.2">
      <c r="A396" s="63"/>
      <c r="E396" s="173"/>
      <c r="F396" s="173"/>
      <c r="G396" s="173"/>
      <c r="H396" s="168"/>
      <c r="I396" s="168"/>
      <c r="J396" s="168"/>
      <c r="K396" s="168"/>
    </row>
    <row r="397" spans="1:11" s="64" customFormat="1" x14ac:dyDescent="0.2">
      <c r="A397" s="63"/>
      <c r="E397" s="173"/>
      <c r="F397" s="173"/>
      <c r="G397" s="173"/>
      <c r="H397" s="168"/>
      <c r="I397" s="168"/>
      <c r="J397" s="168"/>
      <c r="K397" s="168"/>
    </row>
    <row r="398" spans="1:11" s="64" customFormat="1" x14ac:dyDescent="0.2">
      <c r="A398" s="63"/>
      <c r="E398" s="173"/>
      <c r="F398" s="173"/>
      <c r="G398" s="173"/>
      <c r="H398" s="168"/>
      <c r="I398" s="168"/>
      <c r="J398" s="168"/>
      <c r="K398" s="168"/>
    </row>
    <row r="399" spans="1:11" s="64" customFormat="1" x14ac:dyDescent="0.2">
      <c r="A399" s="63"/>
      <c r="E399" s="173"/>
      <c r="F399" s="173"/>
      <c r="G399" s="173"/>
      <c r="H399" s="168"/>
      <c r="I399" s="168"/>
      <c r="J399" s="168"/>
      <c r="K399" s="168"/>
    </row>
    <row r="400" spans="1:11" s="64" customFormat="1" x14ac:dyDescent="0.2">
      <c r="A400" s="63"/>
      <c r="E400" s="173"/>
      <c r="F400" s="173"/>
      <c r="G400" s="173"/>
      <c r="H400" s="168"/>
      <c r="I400" s="168"/>
      <c r="J400" s="168"/>
      <c r="K400" s="168"/>
    </row>
    <row r="401" spans="1:11" s="64" customFormat="1" x14ac:dyDescent="0.2">
      <c r="A401" s="63"/>
      <c r="E401" s="173"/>
      <c r="F401" s="173"/>
      <c r="G401" s="173"/>
      <c r="H401" s="168"/>
      <c r="I401" s="168"/>
      <c r="J401" s="168"/>
      <c r="K401" s="168"/>
    </row>
    <row r="402" spans="1:11" s="64" customFormat="1" x14ac:dyDescent="0.2">
      <c r="A402" s="63"/>
      <c r="E402" s="173"/>
      <c r="F402" s="173"/>
      <c r="G402" s="173"/>
      <c r="H402" s="168"/>
      <c r="I402" s="168"/>
      <c r="J402" s="168"/>
      <c r="K402" s="168"/>
    </row>
    <row r="403" spans="1:11" s="64" customFormat="1" x14ac:dyDescent="0.2">
      <c r="A403" s="63"/>
      <c r="E403" s="173"/>
      <c r="F403" s="173"/>
      <c r="G403" s="173"/>
      <c r="H403" s="168"/>
      <c r="I403" s="168"/>
      <c r="J403" s="168"/>
      <c r="K403" s="168"/>
    </row>
    <row r="404" spans="1:11" s="64" customFormat="1" x14ac:dyDescent="0.2">
      <c r="A404" s="63"/>
      <c r="E404" s="173"/>
      <c r="F404" s="173"/>
      <c r="G404" s="173"/>
      <c r="H404" s="168"/>
      <c r="I404" s="168"/>
      <c r="J404" s="168"/>
      <c r="K404" s="168"/>
    </row>
    <row r="405" spans="1:11" s="64" customFormat="1" x14ac:dyDescent="0.2">
      <c r="A405" s="63"/>
      <c r="E405" s="173"/>
      <c r="F405" s="173"/>
      <c r="G405" s="173"/>
      <c r="H405" s="168"/>
      <c r="I405" s="168"/>
      <c r="J405" s="168"/>
      <c r="K405" s="168"/>
    </row>
    <row r="406" spans="1:11" s="64" customFormat="1" x14ac:dyDescent="0.2">
      <c r="A406" s="63"/>
      <c r="E406" s="173"/>
      <c r="F406" s="173"/>
      <c r="G406" s="173"/>
      <c r="H406" s="168"/>
      <c r="I406" s="168"/>
      <c r="J406" s="168"/>
      <c r="K406" s="168"/>
    </row>
    <row r="407" spans="1:11" s="64" customFormat="1" x14ac:dyDescent="0.2">
      <c r="A407" s="63"/>
      <c r="E407" s="173"/>
      <c r="F407" s="173"/>
      <c r="G407" s="173"/>
      <c r="H407" s="168"/>
      <c r="I407" s="168"/>
      <c r="J407" s="168"/>
      <c r="K407" s="168"/>
    </row>
    <row r="408" spans="1:11" s="64" customFormat="1" x14ac:dyDescent="0.2">
      <c r="A408" s="63"/>
      <c r="E408" s="173"/>
      <c r="F408" s="173"/>
      <c r="G408" s="173"/>
      <c r="H408" s="168"/>
      <c r="I408" s="168"/>
      <c r="J408" s="168"/>
      <c r="K408" s="168"/>
    </row>
    <row r="409" spans="1:11" s="64" customFormat="1" x14ac:dyDescent="0.2">
      <c r="A409" s="63"/>
      <c r="E409" s="173"/>
      <c r="F409" s="173"/>
      <c r="G409" s="173"/>
      <c r="H409" s="168"/>
      <c r="I409" s="168"/>
      <c r="J409" s="168"/>
      <c r="K409" s="168"/>
    </row>
    <row r="410" spans="1:11" s="64" customFormat="1" x14ac:dyDescent="0.2">
      <c r="A410" s="63"/>
      <c r="E410" s="173"/>
      <c r="F410" s="173"/>
      <c r="G410" s="173"/>
      <c r="H410" s="168"/>
      <c r="I410" s="168"/>
      <c r="J410" s="168"/>
      <c r="K410" s="168"/>
    </row>
    <row r="411" spans="1:11" s="64" customFormat="1" x14ac:dyDescent="0.2">
      <c r="A411" s="63"/>
      <c r="E411" s="173"/>
      <c r="F411" s="173"/>
      <c r="G411" s="173"/>
      <c r="H411" s="168"/>
      <c r="I411" s="168"/>
      <c r="J411" s="168"/>
      <c r="K411" s="168"/>
    </row>
    <row r="412" spans="1:11" s="64" customFormat="1" x14ac:dyDescent="0.2">
      <c r="A412" s="63"/>
      <c r="E412" s="173"/>
      <c r="F412" s="173"/>
      <c r="G412" s="173"/>
      <c r="H412" s="168"/>
      <c r="I412" s="168"/>
      <c r="J412" s="168"/>
      <c r="K412" s="168"/>
    </row>
    <row r="413" spans="1:11" s="64" customFormat="1" x14ac:dyDescent="0.2">
      <c r="A413" s="63"/>
      <c r="E413" s="173"/>
      <c r="F413" s="173"/>
      <c r="G413" s="173"/>
      <c r="H413" s="168"/>
      <c r="I413" s="168"/>
      <c r="J413" s="168"/>
      <c r="K413" s="168"/>
    </row>
    <row r="414" spans="1:11" s="64" customFormat="1" x14ac:dyDescent="0.2">
      <c r="A414" s="63"/>
      <c r="E414" s="173"/>
      <c r="F414" s="173"/>
      <c r="G414" s="173"/>
      <c r="H414" s="168"/>
      <c r="I414" s="168"/>
      <c r="J414" s="168"/>
      <c r="K414" s="168"/>
    </row>
    <row r="415" spans="1:11" s="64" customFormat="1" x14ac:dyDescent="0.2">
      <c r="A415" s="63"/>
      <c r="E415" s="173"/>
      <c r="F415" s="173"/>
      <c r="G415" s="173"/>
      <c r="H415" s="168"/>
      <c r="I415" s="168"/>
      <c r="J415" s="168"/>
      <c r="K415" s="168"/>
    </row>
    <row r="416" spans="1:11" s="64" customFormat="1" x14ac:dyDescent="0.2">
      <c r="A416" s="63"/>
      <c r="E416" s="173"/>
      <c r="F416" s="173"/>
      <c r="G416" s="173"/>
      <c r="H416" s="168"/>
      <c r="I416" s="168"/>
      <c r="J416" s="168"/>
      <c r="K416" s="168"/>
    </row>
    <row r="417" spans="1:11" s="64" customFormat="1" x14ac:dyDescent="0.2">
      <c r="A417" s="63"/>
      <c r="E417" s="173"/>
      <c r="F417" s="173"/>
      <c r="G417" s="173"/>
      <c r="H417" s="168"/>
      <c r="I417" s="168"/>
      <c r="J417" s="168"/>
      <c r="K417" s="168"/>
    </row>
    <row r="418" spans="1:11" s="64" customFormat="1" x14ac:dyDescent="0.2">
      <c r="A418" s="63"/>
      <c r="E418" s="173"/>
      <c r="F418" s="173"/>
      <c r="G418" s="173"/>
      <c r="H418" s="168"/>
      <c r="I418" s="168"/>
      <c r="J418" s="168"/>
      <c r="K418" s="168"/>
    </row>
    <row r="419" spans="1:11" s="64" customFormat="1" x14ac:dyDescent="0.2">
      <c r="A419" s="63"/>
      <c r="E419" s="173"/>
      <c r="F419" s="173"/>
      <c r="G419" s="173"/>
      <c r="H419" s="168"/>
      <c r="I419" s="168"/>
      <c r="J419" s="168"/>
      <c r="K419" s="168"/>
    </row>
    <row r="420" spans="1:11" s="64" customFormat="1" x14ac:dyDescent="0.2">
      <c r="A420" s="63"/>
      <c r="E420" s="173"/>
      <c r="F420" s="173"/>
      <c r="G420" s="173"/>
      <c r="H420" s="168"/>
      <c r="I420" s="168"/>
      <c r="J420" s="168"/>
      <c r="K420" s="168"/>
    </row>
    <row r="421" spans="1:11" s="64" customFormat="1" x14ac:dyDescent="0.2">
      <c r="A421" s="63"/>
      <c r="E421" s="173"/>
      <c r="F421" s="173"/>
      <c r="G421" s="173"/>
      <c r="H421" s="168"/>
      <c r="I421" s="168"/>
      <c r="J421" s="168"/>
      <c r="K421" s="168"/>
    </row>
    <row r="422" spans="1:11" s="64" customFormat="1" x14ac:dyDescent="0.2">
      <c r="A422" s="63"/>
      <c r="E422" s="173"/>
      <c r="F422" s="173"/>
      <c r="G422" s="173"/>
      <c r="H422" s="168"/>
      <c r="I422" s="168"/>
      <c r="J422" s="168"/>
      <c r="K422" s="168"/>
    </row>
    <row r="423" spans="1:11" s="64" customFormat="1" x14ac:dyDescent="0.2">
      <c r="A423" s="63"/>
      <c r="E423" s="173"/>
      <c r="F423" s="173"/>
      <c r="G423" s="173"/>
      <c r="H423" s="168"/>
      <c r="I423" s="168"/>
      <c r="J423" s="168"/>
      <c r="K423" s="168"/>
    </row>
    <row r="424" spans="1:11" s="64" customFormat="1" x14ac:dyDescent="0.2">
      <c r="A424" s="63"/>
      <c r="E424" s="173"/>
      <c r="F424" s="173"/>
      <c r="G424" s="173"/>
      <c r="H424" s="168"/>
      <c r="I424" s="168"/>
      <c r="J424" s="168"/>
      <c r="K424" s="168"/>
    </row>
    <row r="425" spans="1:11" s="64" customFormat="1" x14ac:dyDescent="0.2">
      <c r="A425" s="63"/>
      <c r="E425" s="173"/>
      <c r="F425" s="173"/>
      <c r="G425" s="173"/>
      <c r="H425" s="168"/>
      <c r="I425" s="168"/>
      <c r="J425" s="168"/>
      <c r="K425" s="168"/>
    </row>
    <row r="426" spans="1:11" s="64" customFormat="1" x14ac:dyDescent="0.2">
      <c r="A426" s="63"/>
      <c r="E426" s="173"/>
      <c r="F426" s="173"/>
      <c r="G426" s="173"/>
      <c r="H426" s="168"/>
      <c r="I426" s="168"/>
      <c r="J426" s="168"/>
      <c r="K426" s="168"/>
    </row>
    <row r="427" spans="1:11" s="64" customFormat="1" x14ac:dyDescent="0.2">
      <c r="A427" s="63"/>
      <c r="E427" s="173"/>
      <c r="F427" s="173"/>
      <c r="G427" s="173"/>
      <c r="H427" s="168"/>
      <c r="I427" s="168"/>
      <c r="J427" s="168"/>
      <c r="K427" s="168"/>
    </row>
    <row r="428" spans="1:11" s="64" customFormat="1" x14ac:dyDescent="0.2">
      <c r="A428" s="63"/>
      <c r="E428" s="173"/>
      <c r="F428" s="173"/>
      <c r="G428" s="173"/>
      <c r="H428" s="168"/>
      <c r="I428" s="168"/>
      <c r="J428" s="168"/>
      <c r="K428" s="168"/>
    </row>
    <row r="429" spans="1:11" s="64" customFormat="1" x14ac:dyDescent="0.2">
      <c r="A429" s="63"/>
      <c r="E429" s="173"/>
      <c r="F429" s="173"/>
      <c r="G429" s="173"/>
      <c r="H429" s="168"/>
      <c r="I429" s="168"/>
      <c r="J429" s="168"/>
      <c r="K429" s="168"/>
    </row>
    <row r="430" spans="1:11" s="64" customFormat="1" x14ac:dyDescent="0.2">
      <c r="A430" s="63"/>
      <c r="E430" s="173"/>
      <c r="F430" s="173"/>
      <c r="G430" s="173"/>
      <c r="H430" s="168"/>
      <c r="I430" s="168"/>
      <c r="J430" s="168"/>
      <c r="K430" s="168"/>
    </row>
    <row r="431" spans="1:11" s="64" customFormat="1" x14ac:dyDescent="0.2">
      <c r="A431" s="63"/>
      <c r="E431" s="173"/>
      <c r="F431" s="173"/>
      <c r="G431" s="173"/>
      <c r="H431" s="168"/>
      <c r="I431" s="168"/>
      <c r="J431" s="168"/>
      <c r="K431" s="168"/>
    </row>
    <row r="432" spans="1:11" s="64" customFormat="1" x14ac:dyDescent="0.2">
      <c r="A432" s="63"/>
      <c r="E432" s="173"/>
      <c r="F432" s="173"/>
      <c r="G432" s="173"/>
      <c r="H432" s="168"/>
      <c r="I432" s="168"/>
      <c r="J432" s="168"/>
      <c r="K432" s="168"/>
    </row>
    <row r="433" spans="1:11" s="64" customFormat="1" x14ac:dyDescent="0.2">
      <c r="A433" s="63"/>
      <c r="E433" s="173"/>
      <c r="F433" s="173"/>
      <c r="G433" s="173"/>
      <c r="H433" s="168"/>
      <c r="I433" s="168"/>
      <c r="J433" s="168"/>
      <c r="K433" s="168"/>
    </row>
    <row r="434" spans="1:11" s="64" customFormat="1" x14ac:dyDescent="0.2">
      <c r="A434" s="63"/>
      <c r="E434" s="173"/>
      <c r="F434" s="173"/>
      <c r="G434" s="173"/>
      <c r="H434" s="168"/>
      <c r="I434" s="168"/>
      <c r="J434" s="168"/>
      <c r="K434" s="168"/>
    </row>
    <row r="435" spans="1:11" s="64" customFormat="1" x14ac:dyDescent="0.2">
      <c r="A435" s="63"/>
      <c r="E435" s="173"/>
      <c r="F435" s="173"/>
      <c r="G435" s="173"/>
      <c r="H435" s="168"/>
      <c r="I435" s="168"/>
      <c r="J435" s="168"/>
      <c r="K435" s="168"/>
    </row>
    <row r="436" spans="1:11" s="64" customFormat="1" x14ac:dyDescent="0.2">
      <c r="A436" s="63"/>
      <c r="E436" s="173"/>
      <c r="F436" s="173"/>
      <c r="G436" s="173"/>
      <c r="H436" s="168"/>
      <c r="I436" s="168"/>
      <c r="J436" s="168"/>
      <c r="K436" s="168"/>
    </row>
    <row r="437" spans="1:11" s="64" customFormat="1" x14ac:dyDescent="0.2">
      <c r="A437" s="63"/>
      <c r="E437" s="173"/>
      <c r="F437" s="173"/>
      <c r="G437" s="173"/>
      <c r="H437" s="168"/>
      <c r="I437" s="168"/>
      <c r="J437" s="168"/>
      <c r="K437" s="168"/>
    </row>
    <row r="438" spans="1:11" s="64" customFormat="1" x14ac:dyDescent="0.2">
      <c r="A438" s="63"/>
      <c r="E438" s="173"/>
      <c r="F438" s="173"/>
      <c r="G438" s="173"/>
      <c r="H438" s="168"/>
      <c r="I438" s="168"/>
      <c r="J438" s="168"/>
      <c r="K438" s="168"/>
    </row>
    <row r="439" spans="1:11" s="64" customFormat="1" x14ac:dyDescent="0.2">
      <c r="A439" s="63"/>
      <c r="E439" s="173"/>
      <c r="F439" s="173"/>
      <c r="G439" s="173"/>
      <c r="H439" s="168"/>
      <c r="I439" s="168"/>
      <c r="J439" s="168"/>
      <c r="K439" s="168"/>
    </row>
    <row r="440" spans="1:11" s="64" customFormat="1" x14ac:dyDescent="0.2">
      <c r="A440" s="63"/>
      <c r="E440" s="173"/>
      <c r="F440" s="173"/>
      <c r="G440" s="173"/>
      <c r="H440" s="168"/>
      <c r="I440" s="168"/>
      <c r="J440" s="168"/>
      <c r="K440" s="168"/>
    </row>
    <row r="441" spans="1:11" s="64" customFormat="1" x14ac:dyDescent="0.2">
      <c r="A441" s="63"/>
      <c r="E441" s="173"/>
      <c r="F441" s="173"/>
      <c r="G441" s="173"/>
      <c r="H441" s="168"/>
      <c r="I441" s="168"/>
      <c r="J441" s="168"/>
      <c r="K441" s="168"/>
    </row>
    <row r="442" spans="1:11" s="64" customFormat="1" x14ac:dyDescent="0.2">
      <c r="A442" s="63"/>
      <c r="E442" s="173"/>
      <c r="F442" s="173"/>
      <c r="G442" s="173"/>
      <c r="H442" s="168"/>
      <c r="I442" s="168"/>
      <c r="J442" s="168"/>
      <c r="K442" s="168"/>
    </row>
    <row r="443" spans="1:11" s="64" customFormat="1" x14ac:dyDescent="0.2">
      <c r="A443" s="63"/>
      <c r="E443" s="173"/>
      <c r="F443" s="173"/>
      <c r="G443" s="173"/>
      <c r="H443" s="168"/>
      <c r="I443" s="168"/>
      <c r="J443" s="168"/>
      <c r="K443" s="168"/>
    </row>
    <row r="444" spans="1:11" s="64" customFormat="1" x14ac:dyDescent="0.2">
      <c r="A444" s="63"/>
      <c r="E444" s="173"/>
      <c r="F444" s="173"/>
      <c r="G444" s="173"/>
      <c r="H444" s="168"/>
      <c r="I444" s="168"/>
      <c r="J444" s="168"/>
      <c r="K444" s="168"/>
    </row>
    <row r="445" spans="1:11" s="64" customFormat="1" x14ac:dyDescent="0.2">
      <c r="A445" s="63"/>
      <c r="E445" s="173"/>
      <c r="F445" s="173"/>
      <c r="G445" s="173"/>
      <c r="H445" s="168"/>
      <c r="I445" s="168"/>
      <c r="J445" s="168"/>
      <c r="K445" s="168"/>
    </row>
    <row r="446" spans="1:11" s="64" customFormat="1" x14ac:dyDescent="0.2">
      <c r="A446" s="63"/>
      <c r="E446" s="173"/>
      <c r="F446" s="173"/>
      <c r="G446" s="173"/>
      <c r="H446" s="168"/>
      <c r="I446" s="168"/>
      <c r="J446" s="168"/>
      <c r="K446" s="168"/>
    </row>
    <row r="447" spans="1:11" s="64" customFormat="1" x14ac:dyDescent="0.2">
      <c r="A447" s="63"/>
      <c r="E447" s="173"/>
      <c r="F447" s="173"/>
      <c r="G447" s="173"/>
      <c r="H447" s="168"/>
      <c r="I447" s="168"/>
      <c r="J447" s="168"/>
      <c r="K447" s="168"/>
    </row>
    <row r="448" spans="1:11" s="64" customFormat="1" x14ac:dyDescent="0.2">
      <c r="A448" s="63"/>
      <c r="E448" s="173"/>
      <c r="F448" s="173"/>
      <c r="G448" s="173"/>
      <c r="H448" s="168"/>
      <c r="I448" s="168"/>
      <c r="J448" s="168"/>
      <c r="K448" s="168"/>
    </row>
    <row r="449" spans="1:11" s="64" customFormat="1" x14ac:dyDescent="0.2">
      <c r="A449" s="63"/>
      <c r="E449" s="173"/>
      <c r="F449" s="173"/>
      <c r="G449" s="173"/>
      <c r="H449" s="168"/>
      <c r="I449" s="168"/>
      <c r="J449" s="168"/>
      <c r="K449" s="168"/>
    </row>
    <row r="450" spans="1:11" s="64" customFormat="1" x14ac:dyDescent="0.2">
      <c r="A450" s="63"/>
      <c r="E450" s="173"/>
      <c r="F450" s="173"/>
      <c r="G450" s="173"/>
      <c r="H450" s="168"/>
      <c r="I450" s="168"/>
      <c r="J450" s="168"/>
      <c r="K450" s="168"/>
    </row>
    <row r="451" spans="1:11" s="64" customFormat="1" x14ac:dyDescent="0.2">
      <c r="A451" s="63"/>
      <c r="E451" s="173"/>
      <c r="F451" s="173"/>
      <c r="G451" s="173"/>
      <c r="H451" s="168"/>
      <c r="I451" s="168"/>
      <c r="J451" s="168"/>
      <c r="K451" s="168"/>
    </row>
    <row r="452" spans="1:11" s="64" customFormat="1" x14ac:dyDescent="0.2">
      <c r="A452" s="63"/>
      <c r="E452" s="173"/>
      <c r="F452" s="173"/>
      <c r="G452" s="173"/>
      <c r="H452" s="168"/>
      <c r="I452" s="168"/>
      <c r="J452" s="168"/>
      <c r="K452" s="168"/>
    </row>
    <row r="453" spans="1:11" s="64" customFormat="1" x14ac:dyDescent="0.2">
      <c r="A453" s="63"/>
      <c r="E453" s="173"/>
      <c r="F453" s="173"/>
      <c r="G453" s="173"/>
      <c r="H453" s="168"/>
      <c r="I453" s="168"/>
      <c r="J453" s="168"/>
      <c r="K453" s="168"/>
    </row>
    <row r="454" spans="1:11" s="64" customFormat="1" x14ac:dyDescent="0.2">
      <c r="A454" s="63"/>
      <c r="E454" s="173"/>
      <c r="F454" s="173"/>
      <c r="G454" s="173"/>
      <c r="H454" s="168"/>
      <c r="I454" s="168"/>
      <c r="J454" s="168"/>
      <c r="K454" s="168"/>
    </row>
    <row r="455" spans="1:11" s="64" customFormat="1" x14ac:dyDescent="0.2">
      <c r="A455" s="63"/>
      <c r="E455" s="173"/>
      <c r="F455" s="173"/>
      <c r="G455" s="173"/>
      <c r="H455" s="168"/>
      <c r="I455" s="168"/>
      <c r="J455" s="168"/>
      <c r="K455" s="168"/>
    </row>
    <row r="456" spans="1:11" s="64" customFormat="1" x14ac:dyDescent="0.2">
      <c r="A456" s="63"/>
      <c r="E456" s="173"/>
      <c r="F456" s="173"/>
      <c r="G456" s="173"/>
      <c r="H456" s="168"/>
      <c r="I456" s="168"/>
      <c r="J456" s="168"/>
      <c r="K456" s="168"/>
    </row>
    <row r="457" spans="1:11" s="64" customFormat="1" x14ac:dyDescent="0.2">
      <c r="A457" s="63"/>
      <c r="E457" s="173"/>
      <c r="F457" s="173"/>
      <c r="G457" s="173"/>
      <c r="H457" s="168"/>
      <c r="I457" s="168"/>
      <c r="J457" s="168"/>
      <c r="K457" s="168"/>
    </row>
    <row r="458" spans="1:11" s="64" customFormat="1" x14ac:dyDescent="0.2">
      <c r="A458" s="63"/>
      <c r="E458" s="173"/>
      <c r="F458" s="173"/>
      <c r="G458" s="173"/>
      <c r="H458" s="168"/>
      <c r="I458" s="168"/>
      <c r="J458" s="168"/>
      <c r="K458" s="168"/>
    </row>
    <row r="459" spans="1:11" s="64" customFormat="1" x14ac:dyDescent="0.2">
      <c r="A459" s="63"/>
      <c r="E459" s="173"/>
      <c r="F459" s="173"/>
      <c r="G459" s="173"/>
      <c r="H459" s="168"/>
      <c r="I459" s="168"/>
      <c r="J459" s="168"/>
      <c r="K459" s="168"/>
    </row>
    <row r="460" spans="1:11" s="64" customFormat="1" x14ac:dyDescent="0.2">
      <c r="A460" s="63"/>
      <c r="E460" s="173"/>
      <c r="F460" s="173"/>
      <c r="G460" s="173"/>
      <c r="H460" s="168"/>
      <c r="I460" s="168"/>
      <c r="J460" s="168"/>
      <c r="K460" s="168"/>
    </row>
    <row r="461" spans="1:11" s="64" customFormat="1" x14ac:dyDescent="0.2">
      <c r="A461" s="63"/>
      <c r="E461" s="173"/>
      <c r="F461" s="173"/>
      <c r="G461" s="173"/>
      <c r="H461" s="168"/>
      <c r="I461" s="168"/>
      <c r="J461" s="168"/>
      <c r="K461" s="168"/>
    </row>
    <row r="462" spans="1:11" s="64" customFormat="1" x14ac:dyDescent="0.2">
      <c r="A462" s="63"/>
      <c r="E462" s="173"/>
      <c r="F462" s="173"/>
      <c r="G462" s="173"/>
      <c r="H462" s="168"/>
      <c r="I462" s="168"/>
      <c r="J462" s="168"/>
      <c r="K462" s="168"/>
    </row>
    <row r="463" spans="1:11" s="64" customFormat="1" x14ac:dyDescent="0.2">
      <c r="A463" s="63"/>
      <c r="E463" s="173"/>
      <c r="F463" s="173"/>
      <c r="G463" s="173"/>
      <c r="H463" s="168"/>
      <c r="I463" s="168"/>
      <c r="J463" s="168"/>
      <c r="K463" s="168"/>
    </row>
    <row r="464" spans="1:11" s="64" customFormat="1" x14ac:dyDescent="0.2">
      <c r="A464" s="63"/>
      <c r="E464" s="173"/>
      <c r="F464" s="173"/>
      <c r="G464" s="173"/>
      <c r="H464" s="168"/>
      <c r="I464" s="168"/>
      <c r="J464" s="168"/>
      <c r="K464" s="168"/>
    </row>
    <row r="465" spans="1:11" s="64" customFormat="1" x14ac:dyDescent="0.2">
      <c r="A465" s="63"/>
      <c r="E465" s="173"/>
      <c r="F465" s="173"/>
      <c r="G465" s="173"/>
      <c r="H465" s="168"/>
      <c r="I465" s="168"/>
      <c r="J465" s="168"/>
      <c r="K465" s="168"/>
    </row>
    <row r="466" spans="1:11" s="64" customFormat="1" x14ac:dyDescent="0.2">
      <c r="A466" s="63"/>
      <c r="E466" s="173"/>
      <c r="F466" s="173"/>
      <c r="G466" s="173"/>
      <c r="H466" s="168"/>
      <c r="I466" s="168"/>
      <c r="J466" s="168"/>
      <c r="K466" s="168"/>
    </row>
    <row r="467" spans="1:11" s="64" customFormat="1" x14ac:dyDescent="0.2">
      <c r="A467" s="63"/>
      <c r="E467" s="173"/>
      <c r="F467" s="173"/>
      <c r="G467" s="173"/>
      <c r="H467" s="168"/>
      <c r="I467" s="168"/>
      <c r="J467" s="168"/>
      <c r="K467" s="168"/>
    </row>
    <row r="468" spans="1:11" s="64" customFormat="1" x14ac:dyDescent="0.2">
      <c r="A468" s="63"/>
      <c r="E468" s="173"/>
      <c r="F468" s="173"/>
      <c r="G468" s="173"/>
      <c r="H468" s="168"/>
      <c r="I468" s="168"/>
      <c r="J468" s="168"/>
      <c r="K468" s="168"/>
    </row>
    <row r="469" spans="1:11" s="64" customFormat="1" x14ac:dyDescent="0.2">
      <c r="A469" s="63"/>
      <c r="E469" s="173"/>
      <c r="F469" s="173"/>
      <c r="G469" s="173"/>
      <c r="H469" s="168"/>
      <c r="I469" s="168"/>
      <c r="J469" s="168"/>
      <c r="K469" s="168"/>
    </row>
    <row r="470" spans="1:11" s="64" customFormat="1" x14ac:dyDescent="0.2">
      <c r="A470" s="63"/>
      <c r="E470" s="173"/>
      <c r="F470" s="173"/>
      <c r="G470" s="173"/>
      <c r="H470" s="168"/>
      <c r="I470" s="168"/>
      <c r="J470" s="168"/>
      <c r="K470" s="168"/>
    </row>
    <row r="471" spans="1:11" s="64" customFormat="1" x14ac:dyDescent="0.2">
      <c r="A471" s="63"/>
      <c r="E471" s="173"/>
      <c r="F471" s="173"/>
      <c r="G471" s="173"/>
      <c r="H471" s="168"/>
      <c r="I471" s="168"/>
      <c r="J471" s="168"/>
      <c r="K471" s="168"/>
    </row>
    <row r="472" spans="1:11" s="64" customFormat="1" x14ac:dyDescent="0.2">
      <c r="A472" s="63"/>
      <c r="E472" s="173"/>
      <c r="F472" s="173"/>
      <c r="G472" s="173"/>
      <c r="H472" s="168"/>
      <c r="I472" s="168"/>
      <c r="J472" s="168"/>
      <c r="K472" s="168"/>
    </row>
    <row r="473" spans="1:11" s="64" customFormat="1" x14ac:dyDescent="0.2">
      <c r="A473" s="63"/>
      <c r="E473" s="173"/>
      <c r="F473" s="173"/>
      <c r="G473" s="173"/>
      <c r="H473" s="168"/>
      <c r="I473" s="168"/>
      <c r="J473" s="168"/>
      <c r="K473" s="168"/>
    </row>
    <row r="474" spans="1:11" s="64" customFormat="1" x14ac:dyDescent="0.2">
      <c r="A474" s="63"/>
      <c r="E474" s="173"/>
      <c r="F474" s="173"/>
      <c r="G474" s="173"/>
      <c r="H474" s="168"/>
      <c r="I474" s="168"/>
      <c r="J474" s="168"/>
      <c r="K474" s="168"/>
    </row>
    <row r="475" spans="1:11" s="64" customFormat="1" x14ac:dyDescent="0.2">
      <c r="A475" s="63"/>
      <c r="E475" s="173"/>
      <c r="F475" s="173"/>
      <c r="G475" s="173"/>
      <c r="H475" s="168"/>
      <c r="I475" s="168"/>
      <c r="J475" s="168"/>
      <c r="K475" s="168"/>
    </row>
    <row r="476" spans="1:11" s="64" customFormat="1" x14ac:dyDescent="0.2">
      <c r="A476" s="63"/>
      <c r="E476" s="173"/>
      <c r="F476" s="173"/>
      <c r="G476" s="173"/>
      <c r="H476" s="168"/>
      <c r="I476" s="168"/>
      <c r="J476" s="168"/>
      <c r="K476" s="168"/>
    </row>
    <row r="477" spans="1:11" s="64" customFormat="1" x14ac:dyDescent="0.2">
      <c r="A477" s="63"/>
      <c r="E477" s="173"/>
      <c r="F477" s="173"/>
      <c r="G477" s="173"/>
      <c r="H477" s="168"/>
      <c r="I477" s="168"/>
      <c r="J477" s="168"/>
      <c r="K477" s="168"/>
    </row>
    <row r="478" spans="1:11" s="64" customFormat="1" x14ac:dyDescent="0.2">
      <c r="A478" s="63"/>
      <c r="E478" s="173"/>
      <c r="F478" s="173"/>
      <c r="G478" s="173"/>
      <c r="H478" s="168"/>
      <c r="I478" s="168"/>
      <c r="J478" s="168"/>
      <c r="K478" s="168"/>
    </row>
    <row r="479" spans="1:11" s="64" customFormat="1" x14ac:dyDescent="0.2">
      <c r="A479" s="63"/>
      <c r="E479" s="173"/>
      <c r="F479" s="173"/>
      <c r="G479" s="173"/>
      <c r="H479" s="168"/>
      <c r="I479" s="168"/>
      <c r="J479" s="168"/>
      <c r="K479" s="168"/>
    </row>
    <row r="480" spans="1:11" s="64" customFormat="1" x14ac:dyDescent="0.2">
      <c r="A480" s="63"/>
      <c r="E480" s="173"/>
      <c r="F480" s="173"/>
      <c r="G480" s="173"/>
      <c r="H480" s="168"/>
      <c r="I480" s="168"/>
      <c r="J480" s="168"/>
      <c r="K480" s="168"/>
    </row>
    <row r="481" spans="1:11" s="64" customFormat="1" x14ac:dyDescent="0.2">
      <c r="A481" s="63"/>
      <c r="E481" s="173"/>
      <c r="F481" s="173"/>
      <c r="G481" s="173"/>
      <c r="H481" s="168"/>
      <c r="I481" s="168"/>
      <c r="J481" s="168"/>
      <c r="K481" s="168"/>
    </row>
    <row r="482" spans="1:11" s="64" customFormat="1" x14ac:dyDescent="0.2">
      <c r="A482" s="63"/>
      <c r="E482" s="173"/>
      <c r="F482" s="173"/>
      <c r="G482" s="173"/>
      <c r="H482" s="168"/>
      <c r="I482" s="168"/>
      <c r="J482" s="168"/>
      <c r="K482" s="168"/>
    </row>
    <row r="483" spans="1:11" s="64" customFormat="1" x14ac:dyDescent="0.2">
      <c r="A483" s="63"/>
      <c r="E483" s="173"/>
      <c r="F483" s="173"/>
      <c r="G483" s="173"/>
      <c r="H483" s="168"/>
      <c r="I483" s="168"/>
      <c r="J483" s="168"/>
      <c r="K483" s="168"/>
    </row>
    <row r="484" spans="1:11" s="64" customFormat="1" x14ac:dyDescent="0.2">
      <c r="A484" s="63"/>
      <c r="E484" s="173"/>
      <c r="F484" s="173"/>
      <c r="G484" s="173"/>
      <c r="H484" s="168"/>
      <c r="I484" s="168"/>
      <c r="J484" s="168"/>
      <c r="K484" s="168"/>
    </row>
    <row r="485" spans="1:11" s="64" customFormat="1" x14ac:dyDescent="0.2">
      <c r="A485" s="63"/>
      <c r="E485" s="173"/>
      <c r="F485" s="173"/>
      <c r="G485" s="173"/>
      <c r="H485" s="168"/>
      <c r="I485" s="168"/>
      <c r="J485" s="168"/>
      <c r="K485" s="168"/>
    </row>
    <row r="486" spans="1:11" s="64" customFormat="1" x14ac:dyDescent="0.2">
      <c r="A486" s="63"/>
      <c r="E486" s="173"/>
      <c r="F486" s="173"/>
      <c r="G486" s="173"/>
      <c r="H486" s="168"/>
      <c r="I486" s="168"/>
      <c r="J486" s="168"/>
      <c r="K486" s="168"/>
    </row>
    <row r="487" spans="1:11" s="64" customFormat="1" x14ac:dyDescent="0.2">
      <c r="A487" s="63"/>
      <c r="E487" s="173"/>
      <c r="F487" s="173"/>
      <c r="G487" s="173"/>
      <c r="H487" s="168"/>
      <c r="I487" s="168"/>
      <c r="J487" s="168"/>
      <c r="K487" s="168"/>
    </row>
    <row r="488" spans="1:11" s="64" customFormat="1" x14ac:dyDescent="0.2">
      <c r="A488" s="63"/>
      <c r="E488" s="173"/>
      <c r="F488" s="173"/>
      <c r="G488" s="173"/>
      <c r="H488" s="168"/>
      <c r="I488" s="168"/>
      <c r="J488" s="168"/>
      <c r="K488" s="168"/>
    </row>
    <row r="489" spans="1:11" s="64" customFormat="1" x14ac:dyDescent="0.2">
      <c r="A489" s="63"/>
      <c r="E489" s="173"/>
      <c r="F489" s="173"/>
      <c r="G489" s="173"/>
      <c r="H489" s="168"/>
      <c r="I489" s="168"/>
      <c r="J489" s="168"/>
      <c r="K489" s="168"/>
    </row>
    <row r="490" spans="1:11" s="64" customFormat="1" x14ac:dyDescent="0.2">
      <c r="A490" s="63"/>
      <c r="E490" s="173"/>
      <c r="F490" s="173"/>
      <c r="G490" s="173"/>
      <c r="H490" s="168"/>
      <c r="I490" s="168"/>
      <c r="J490" s="168"/>
      <c r="K490" s="168"/>
    </row>
    <row r="491" spans="1:11" s="64" customFormat="1" x14ac:dyDescent="0.2">
      <c r="A491" s="63"/>
      <c r="E491" s="173"/>
      <c r="F491" s="173"/>
      <c r="G491" s="173"/>
      <c r="H491" s="168"/>
      <c r="I491" s="168"/>
      <c r="J491" s="168"/>
      <c r="K491" s="168"/>
    </row>
    <row r="492" spans="1:11" s="64" customFormat="1" x14ac:dyDescent="0.2">
      <c r="A492" s="63"/>
      <c r="E492" s="173"/>
      <c r="F492" s="173"/>
      <c r="G492" s="173"/>
      <c r="H492" s="168"/>
      <c r="I492" s="168"/>
      <c r="J492" s="168"/>
      <c r="K492" s="168"/>
    </row>
    <row r="493" spans="1:11" s="64" customFormat="1" x14ac:dyDescent="0.2">
      <c r="A493" s="63"/>
      <c r="E493" s="173"/>
      <c r="F493" s="173"/>
      <c r="G493" s="173"/>
      <c r="H493" s="168"/>
      <c r="I493" s="168"/>
      <c r="J493" s="168"/>
      <c r="K493" s="168"/>
    </row>
    <row r="494" spans="1:11" s="64" customFormat="1" x14ac:dyDescent="0.2">
      <c r="A494" s="63"/>
      <c r="E494" s="173"/>
      <c r="F494" s="173"/>
      <c r="G494" s="173"/>
      <c r="H494" s="168"/>
      <c r="I494" s="168"/>
      <c r="J494" s="168"/>
      <c r="K494" s="168"/>
    </row>
    <row r="495" spans="1:11" s="64" customFormat="1" x14ac:dyDescent="0.2">
      <c r="A495" s="63"/>
      <c r="E495" s="173"/>
      <c r="F495" s="173"/>
      <c r="G495" s="173"/>
      <c r="H495" s="168"/>
      <c r="I495" s="168"/>
      <c r="J495" s="168"/>
      <c r="K495" s="168"/>
    </row>
    <row r="496" spans="1:11" s="64" customFormat="1" x14ac:dyDescent="0.2">
      <c r="A496" s="63"/>
      <c r="E496" s="173"/>
      <c r="F496" s="173"/>
      <c r="G496" s="173"/>
      <c r="H496" s="168"/>
      <c r="I496" s="168"/>
      <c r="J496" s="168"/>
      <c r="K496" s="168"/>
    </row>
    <row r="497" spans="1:11" s="64" customFormat="1" x14ac:dyDescent="0.2">
      <c r="A497" s="63"/>
      <c r="E497" s="173"/>
      <c r="F497" s="173"/>
      <c r="G497" s="173"/>
      <c r="H497" s="168"/>
      <c r="I497" s="168"/>
      <c r="J497" s="168"/>
      <c r="K497" s="168"/>
    </row>
    <row r="498" spans="1:11" s="64" customFormat="1" x14ac:dyDescent="0.2">
      <c r="A498" s="63"/>
      <c r="E498" s="173"/>
      <c r="F498" s="173"/>
      <c r="G498" s="173"/>
      <c r="H498" s="168"/>
      <c r="I498" s="168"/>
      <c r="J498" s="168"/>
      <c r="K498" s="168"/>
    </row>
    <row r="499" spans="1:11" s="64" customFormat="1" x14ac:dyDescent="0.2">
      <c r="A499" s="63"/>
      <c r="E499" s="173"/>
      <c r="F499" s="173"/>
      <c r="G499" s="173"/>
      <c r="H499" s="168"/>
      <c r="I499" s="168"/>
      <c r="J499" s="168"/>
      <c r="K499" s="168"/>
    </row>
    <row r="500" spans="1:11" s="64" customFormat="1" x14ac:dyDescent="0.2">
      <c r="A500" s="63"/>
      <c r="E500" s="173"/>
      <c r="F500" s="173"/>
      <c r="G500" s="173"/>
      <c r="H500" s="168"/>
      <c r="I500" s="168"/>
      <c r="J500" s="168"/>
      <c r="K500" s="168"/>
    </row>
    <row r="501" spans="1:11" s="64" customFormat="1" x14ac:dyDescent="0.2">
      <c r="A501" s="63"/>
      <c r="E501" s="173"/>
      <c r="F501" s="173"/>
      <c r="G501" s="173"/>
      <c r="H501" s="168"/>
      <c r="I501" s="168"/>
      <c r="J501" s="168"/>
      <c r="K501" s="168"/>
    </row>
    <row r="502" spans="1:11" s="64" customFormat="1" x14ac:dyDescent="0.2">
      <c r="A502" s="63"/>
      <c r="E502" s="173"/>
      <c r="F502" s="173"/>
      <c r="G502" s="173"/>
      <c r="H502" s="168"/>
      <c r="I502" s="168"/>
      <c r="J502" s="168"/>
      <c r="K502" s="168"/>
    </row>
    <row r="503" spans="1:11" s="64" customFormat="1" x14ac:dyDescent="0.2">
      <c r="A503" s="63"/>
      <c r="E503" s="173"/>
      <c r="F503" s="173"/>
      <c r="G503" s="173"/>
      <c r="H503" s="168"/>
      <c r="I503" s="168"/>
      <c r="J503" s="168"/>
      <c r="K503" s="168"/>
    </row>
    <row r="504" spans="1:11" s="64" customFormat="1" x14ac:dyDescent="0.2">
      <c r="A504" s="63"/>
      <c r="E504" s="173"/>
      <c r="F504" s="173"/>
      <c r="G504" s="173"/>
      <c r="H504" s="168"/>
      <c r="I504" s="168"/>
      <c r="J504" s="168"/>
      <c r="K504" s="168"/>
    </row>
    <row r="505" spans="1:11" s="64" customFormat="1" x14ac:dyDescent="0.2">
      <c r="A505" s="63"/>
      <c r="E505" s="173"/>
      <c r="F505" s="173"/>
      <c r="G505" s="173"/>
      <c r="H505" s="168"/>
      <c r="I505" s="168"/>
      <c r="J505" s="168"/>
      <c r="K505" s="168"/>
    </row>
    <row r="506" spans="1:11" s="64" customFormat="1" x14ac:dyDescent="0.2">
      <c r="A506" s="63"/>
      <c r="E506" s="173"/>
      <c r="F506" s="173"/>
      <c r="G506" s="173"/>
      <c r="H506" s="168"/>
      <c r="I506" s="168"/>
      <c r="J506" s="168"/>
      <c r="K506" s="168"/>
    </row>
    <row r="507" spans="1:11" s="64" customFormat="1" x14ac:dyDescent="0.2">
      <c r="A507" s="63"/>
      <c r="E507" s="173"/>
      <c r="F507" s="173"/>
      <c r="G507" s="173"/>
      <c r="H507" s="168"/>
      <c r="I507" s="168"/>
      <c r="J507" s="168"/>
      <c r="K507" s="168"/>
    </row>
    <row r="508" spans="1:11" s="64" customFormat="1" x14ac:dyDescent="0.2">
      <c r="A508" s="63"/>
      <c r="E508" s="173"/>
      <c r="F508" s="173"/>
      <c r="G508" s="173"/>
      <c r="H508" s="168"/>
      <c r="I508" s="168"/>
      <c r="J508" s="168"/>
      <c r="K508" s="168"/>
    </row>
    <row r="509" spans="1:11" s="64" customFormat="1" x14ac:dyDescent="0.2">
      <c r="A509" s="63"/>
      <c r="E509" s="173"/>
      <c r="F509" s="173"/>
      <c r="G509" s="173"/>
      <c r="H509" s="168"/>
      <c r="I509" s="168"/>
      <c r="J509" s="168"/>
      <c r="K509" s="168"/>
    </row>
    <row r="510" spans="1:11" s="64" customFormat="1" x14ac:dyDescent="0.2">
      <c r="A510" s="63"/>
      <c r="E510" s="173"/>
      <c r="F510" s="173"/>
      <c r="G510" s="173"/>
      <c r="H510" s="168"/>
      <c r="I510" s="168"/>
      <c r="J510" s="168"/>
      <c r="K510" s="168"/>
    </row>
    <row r="511" spans="1:11" s="64" customFormat="1" x14ac:dyDescent="0.2">
      <c r="A511" s="63"/>
      <c r="E511" s="173"/>
      <c r="F511" s="173"/>
      <c r="G511" s="173"/>
      <c r="H511" s="168"/>
      <c r="I511" s="168"/>
      <c r="J511" s="168"/>
      <c r="K511" s="168"/>
    </row>
    <row r="512" spans="1:11" s="64" customFormat="1" x14ac:dyDescent="0.2">
      <c r="A512" s="63"/>
      <c r="E512" s="173"/>
      <c r="F512" s="173"/>
      <c r="G512" s="173"/>
      <c r="H512" s="168"/>
      <c r="I512" s="168"/>
      <c r="J512" s="168"/>
      <c r="K512" s="168"/>
    </row>
    <row r="513" spans="1:11" s="64" customFormat="1" x14ac:dyDescent="0.2">
      <c r="A513" s="63"/>
      <c r="E513" s="173"/>
      <c r="F513" s="173"/>
      <c r="G513" s="173"/>
      <c r="H513" s="168"/>
      <c r="I513" s="168"/>
      <c r="J513" s="168"/>
      <c r="K513" s="168"/>
    </row>
    <row r="514" spans="1:11" s="64" customFormat="1" x14ac:dyDescent="0.2">
      <c r="A514" s="63"/>
      <c r="E514" s="173"/>
      <c r="F514" s="173"/>
      <c r="G514" s="173"/>
      <c r="H514" s="168"/>
      <c r="I514" s="168"/>
      <c r="J514" s="168"/>
      <c r="K514" s="168"/>
    </row>
    <row r="515" spans="1:11" s="64" customFormat="1" x14ac:dyDescent="0.2">
      <c r="A515" s="63"/>
      <c r="E515" s="173"/>
      <c r="F515" s="173"/>
      <c r="G515" s="173"/>
      <c r="H515" s="168"/>
      <c r="I515" s="168"/>
      <c r="J515" s="168"/>
      <c r="K515" s="168"/>
    </row>
    <row r="516" spans="1:11" s="64" customFormat="1" x14ac:dyDescent="0.2">
      <c r="A516" s="63"/>
      <c r="E516" s="173"/>
      <c r="F516" s="173"/>
      <c r="G516" s="173"/>
      <c r="H516" s="168"/>
      <c r="I516" s="168"/>
      <c r="J516" s="168"/>
      <c r="K516" s="168"/>
    </row>
    <row r="517" spans="1:11" s="64" customFormat="1" x14ac:dyDescent="0.2">
      <c r="A517" s="63"/>
      <c r="E517" s="173"/>
      <c r="F517" s="173"/>
      <c r="G517" s="173"/>
      <c r="H517" s="168"/>
      <c r="I517" s="168"/>
      <c r="J517" s="168"/>
      <c r="K517" s="168"/>
    </row>
    <row r="518" spans="1:11" s="64" customFormat="1" x14ac:dyDescent="0.2">
      <c r="A518" s="63"/>
      <c r="E518" s="173"/>
      <c r="F518" s="173"/>
      <c r="G518" s="173"/>
      <c r="H518" s="168"/>
      <c r="I518" s="168"/>
      <c r="J518" s="168"/>
      <c r="K518" s="168"/>
    </row>
    <row r="519" spans="1:11" s="64" customFormat="1" x14ac:dyDescent="0.2">
      <c r="A519" s="63"/>
      <c r="E519" s="173"/>
      <c r="F519" s="173"/>
      <c r="G519" s="173"/>
      <c r="H519" s="168"/>
      <c r="I519" s="168"/>
      <c r="J519" s="168"/>
      <c r="K519" s="168"/>
    </row>
    <row r="520" spans="1:11" s="64" customFormat="1" x14ac:dyDescent="0.2">
      <c r="A520" s="63"/>
      <c r="E520" s="173"/>
      <c r="F520" s="173"/>
      <c r="G520" s="173"/>
      <c r="H520" s="168"/>
      <c r="I520" s="168"/>
      <c r="J520" s="168"/>
      <c r="K520" s="168"/>
    </row>
    <row r="521" spans="1:11" s="64" customFormat="1" x14ac:dyDescent="0.2">
      <c r="A521" s="63"/>
      <c r="E521" s="173"/>
      <c r="F521" s="173"/>
      <c r="G521" s="173"/>
      <c r="H521" s="168"/>
      <c r="I521" s="168"/>
      <c r="J521" s="168"/>
      <c r="K521" s="168"/>
    </row>
    <row r="522" spans="1:11" s="64" customFormat="1" x14ac:dyDescent="0.2">
      <c r="A522" s="63"/>
      <c r="E522" s="173"/>
      <c r="F522" s="173"/>
      <c r="G522" s="173"/>
      <c r="H522" s="168"/>
      <c r="I522" s="168"/>
      <c r="J522" s="168"/>
      <c r="K522" s="168"/>
    </row>
    <row r="523" spans="1:11" s="64" customFormat="1" x14ac:dyDescent="0.2">
      <c r="A523" s="63"/>
      <c r="E523" s="173"/>
      <c r="F523" s="173"/>
      <c r="G523" s="173"/>
      <c r="H523" s="168"/>
      <c r="I523" s="168"/>
      <c r="J523" s="168"/>
      <c r="K523" s="168"/>
    </row>
    <row r="524" spans="1:11" s="64" customFormat="1" x14ac:dyDescent="0.2">
      <c r="A524" s="63"/>
      <c r="E524" s="173"/>
      <c r="F524" s="173"/>
      <c r="G524" s="173"/>
      <c r="H524" s="168"/>
      <c r="I524" s="168"/>
      <c r="J524" s="168"/>
      <c r="K524" s="168"/>
    </row>
    <row r="525" spans="1:11" s="64" customFormat="1" x14ac:dyDescent="0.2">
      <c r="A525" s="63"/>
      <c r="E525" s="173"/>
      <c r="F525" s="173"/>
      <c r="G525" s="173"/>
      <c r="H525" s="168"/>
      <c r="I525" s="168"/>
      <c r="J525" s="168"/>
      <c r="K525" s="168"/>
    </row>
    <row r="526" spans="1:11" s="64" customFormat="1" x14ac:dyDescent="0.2">
      <c r="A526" s="63"/>
      <c r="E526" s="173"/>
      <c r="F526" s="173"/>
      <c r="G526" s="173"/>
      <c r="H526" s="168"/>
      <c r="I526" s="168"/>
      <c r="J526" s="168"/>
      <c r="K526" s="168"/>
    </row>
    <row r="527" spans="1:11" s="64" customFormat="1" x14ac:dyDescent="0.2">
      <c r="A527" s="63"/>
      <c r="E527" s="173"/>
      <c r="F527" s="173"/>
      <c r="G527" s="173"/>
      <c r="H527" s="168"/>
      <c r="I527" s="168"/>
      <c r="J527" s="168"/>
      <c r="K527" s="168"/>
    </row>
    <row r="528" spans="1:11" s="64" customFormat="1" x14ac:dyDescent="0.2">
      <c r="A528" s="63"/>
      <c r="E528" s="173"/>
      <c r="F528" s="173"/>
      <c r="G528" s="173"/>
      <c r="H528" s="168"/>
      <c r="I528" s="168"/>
      <c r="J528" s="168"/>
      <c r="K528" s="168"/>
    </row>
    <row r="529" spans="1:11" s="64" customFormat="1" x14ac:dyDescent="0.2">
      <c r="A529" s="63"/>
      <c r="E529" s="173"/>
      <c r="F529" s="173"/>
      <c r="G529" s="173"/>
      <c r="H529" s="168"/>
      <c r="I529" s="168"/>
      <c r="J529" s="168"/>
      <c r="K529" s="168"/>
    </row>
    <row r="530" spans="1:11" s="64" customFormat="1" x14ac:dyDescent="0.2">
      <c r="A530" s="63"/>
      <c r="E530" s="173"/>
      <c r="F530" s="173"/>
      <c r="G530" s="173"/>
      <c r="H530" s="168"/>
      <c r="I530" s="168"/>
      <c r="J530" s="168"/>
      <c r="K530" s="168"/>
    </row>
    <row r="531" spans="1:11" s="64" customFormat="1" x14ac:dyDescent="0.2">
      <c r="A531" s="63"/>
      <c r="E531" s="173"/>
      <c r="F531" s="173"/>
      <c r="G531" s="173"/>
      <c r="H531" s="168"/>
      <c r="I531" s="168"/>
      <c r="J531" s="168"/>
      <c r="K531" s="168"/>
    </row>
    <row r="532" spans="1:11" s="64" customFormat="1" x14ac:dyDescent="0.2">
      <c r="A532" s="63"/>
      <c r="E532" s="173"/>
      <c r="F532" s="173"/>
      <c r="G532" s="173"/>
      <c r="H532" s="168"/>
      <c r="I532" s="168"/>
      <c r="J532" s="168"/>
      <c r="K532" s="168"/>
    </row>
    <row r="533" spans="1:11" s="64" customFormat="1" x14ac:dyDescent="0.2">
      <c r="A533" s="63"/>
      <c r="E533" s="173"/>
      <c r="F533" s="173"/>
      <c r="G533" s="173"/>
      <c r="H533" s="168"/>
      <c r="I533" s="168"/>
      <c r="J533" s="168"/>
      <c r="K533" s="168"/>
    </row>
    <row r="534" spans="1:11" s="64" customFormat="1" x14ac:dyDescent="0.2">
      <c r="A534" s="63"/>
      <c r="E534" s="173"/>
      <c r="F534" s="173"/>
      <c r="G534" s="173"/>
      <c r="H534" s="168"/>
      <c r="I534" s="168"/>
      <c r="J534" s="168"/>
      <c r="K534" s="168"/>
    </row>
    <row r="535" spans="1:11" s="64" customFormat="1" x14ac:dyDescent="0.2">
      <c r="A535" s="63"/>
      <c r="E535" s="173"/>
      <c r="F535" s="173"/>
      <c r="G535" s="173"/>
      <c r="H535" s="168"/>
      <c r="I535" s="168"/>
      <c r="J535" s="168"/>
      <c r="K535" s="168"/>
    </row>
    <row r="536" spans="1:11" s="64" customFormat="1" x14ac:dyDescent="0.2">
      <c r="A536" s="63"/>
      <c r="E536" s="173"/>
      <c r="F536" s="173"/>
      <c r="G536" s="173"/>
      <c r="H536" s="168"/>
      <c r="I536" s="168"/>
      <c r="J536" s="168"/>
      <c r="K536" s="168"/>
    </row>
    <row r="537" spans="1:11" s="64" customFormat="1" x14ac:dyDescent="0.2">
      <c r="A537" s="63"/>
      <c r="E537" s="173"/>
      <c r="F537" s="173"/>
      <c r="G537" s="173"/>
      <c r="H537" s="168"/>
      <c r="I537" s="168"/>
      <c r="J537" s="168"/>
      <c r="K537" s="168"/>
    </row>
    <row r="538" spans="1:11" s="64" customFormat="1" x14ac:dyDescent="0.2">
      <c r="A538" s="63"/>
      <c r="E538" s="173"/>
      <c r="F538" s="173"/>
      <c r="G538" s="173"/>
      <c r="H538" s="168"/>
      <c r="I538" s="168"/>
      <c r="J538" s="168"/>
      <c r="K538" s="168"/>
    </row>
    <row r="539" spans="1:11" s="64" customFormat="1" x14ac:dyDescent="0.2">
      <c r="A539" s="63"/>
      <c r="E539" s="173"/>
      <c r="F539" s="173"/>
      <c r="G539" s="173"/>
      <c r="H539" s="168"/>
      <c r="I539" s="168"/>
      <c r="J539" s="168"/>
      <c r="K539" s="168"/>
    </row>
    <row r="540" spans="1:11" s="64" customFormat="1" x14ac:dyDescent="0.2">
      <c r="A540" s="63"/>
      <c r="E540" s="173"/>
      <c r="F540" s="173"/>
      <c r="G540" s="173"/>
      <c r="H540" s="168"/>
      <c r="I540" s="168"/>
      <c r="J540" s="168"/>
      <c r="K540" s="168"/>
    </row>
    <row r="541" spans="1:11" s="64" customFormat="1" x14ac:dyDescent="0.2">
      <c r="A541" s="63"/>
      <c r="E541" s="173"/>
      <c r="F541" s="173"/>
      <c r="G541" s="173"/>
      <c r="H541" s="168"/>
      <c r="I541" s="168"/>
      <c r="J541" s="168"/>
      <c r="K541" s="168"/>
    </row>
    <row r="542" spans="1:11" s="64" customFormat="1" x14ac:dyDescent="0.2">
      <c r="A542" s="63"/>
      <c r="E542" s="173"/>
      <c r="F542" s="173"/>
      <c r="G542" s="173"/>
      <c r="H542" s="168"/>
      <c r="I542" s="168"/>
      <c r="J542" s="168"/>
      <c r="K542" s="168"/>
    </row>
    <row r="543" spans="1:11" s="64" customFormat="1" x14ac:dyDescent="0.2">
      <c r="A543" s="63"/>
      <c r="E543" s="173"/>
      <c r="F543" s="173"/>
      <c r="G543" s="173"/>
      <c r="H543" s="168"/>
      <c r="I543" s="168"/>
      <c r="J543" s="168"/>
      <c r="K543" s="168"/>
    </row>
    <row r="544" spans="1:11" s="64" customFormat="1" x14ac:dyDescent="0.2">
      <c r="A544" s="63"/>
      <c r="E544" s="173"/>
      <c r="F544" s="173"/>
      <c r="G544" s="173"/>
      <c r="H544" s="168"/>
      <c r="I544" s="168"/>
      <c r="J544" s="168"/>
      <c r="K544" s="168"/>
    </row>
    <row r="545" spans="1:11" s="64" customFormat="1" x14ac:dyDescent="0.2">
      <c r="A545" s="63"/>
      <c r="E545" s="173"/>
      <c r="F545" s="173"/>
      <c r="G545" s="173"/>
      <c r="H545" s="168"/>
      <c r="I545" s="168"/>
      <c r="J545" s="168"/>
      <c r="K545" s="168"/>
    </row>
    <row r="546" spans="1:11" s="64" customFormat="1" x14ac:dyDescent="0.2">
      <c r="A546" s="63"/>
      <c r="E546" s="173"/>
      <c r="F546" s="173"/>
      <c r="G546" s="173"/>
      <c r="H546" s="168"/>
      <c r="I546" s="168"/>
      <c r="J546" s="168"/>
      <c r="K546" s="168"/>
    </row>
    <row r="547" spans="1:11" s="64" customFormat="1" x14ac:dyDescent="0.2">
      <c r="A547" s="63"/>
      <c r="E547" s="173"/>
      <c r="F547" s="173"/>
      <c r="G547" s="173"/>
      <c r="H547" s="168"/>
      <c r="I547" s="168"/>
      <c r="J547" s="168"/>
      <c r="K547" s="168"/>
    </row>
    <row r="548" spans="1:11" s="64" customFormat="1" x14ac:dyDescent="0.2">
      <c r="A548" s="63"/>
      <c r="E548" s="173"/>
      <c r="F548" s="173"/>
      <c r="G548" s="173"/>
      <c r="H548" s="168"/>
      <c r="I548" s="168"/>
      <c r="J548" s="168"/>
      <c r="K548" s="168"/>
    </row>
    <row r="549" spans="1:11" s="64" customFormat="1" x14ac:dyDescent="0.2">
      <c r="A549" s="63"/>
      <c r="E549" s="173"/>
      <c r="F549" s="173"/>
      <c r="G549" s="173"/>
      <c r="H549" s="168"/>
      <c r="I549" s="168"/>
      <c r="J549" s="168"/>
      <c r="K549" s="168"/>
    </row>
    <row r="550" spans="1:11" s="64" customFormat="1" x14ac:dyDescent="0.2">
      <c r="A550" s="63"/>
      <c r="E550" s="173"/>
      <c r="F550" s="173"/>
      <c r="G550" s="173"/>
      <c r="H550" s="168"/>
      <c r="I550" s="168"/>
      <c r="J550" s="168"/>
      <c r="K550" s="168"/>
    </row>
    <row r="551" spans="1:11" s="64" customFormat="1" x14ac:dyDescent="0.2">
      <c r="A551" s="63"/>
      <c r="E551" s="173"/>
      <c r="F551" s="173"/>
      <c r="G551" s="173"/>
      <c r="H551" s="168"/>
      <c r="I551" s="168"/>
      <c r="J551" s="168"/>
      <c r="K551" s="168"/>
    </row>
    <row r="552" spans="1:11" s="64" customFormat="1" x14ac:dyDescent="0.2">
      <c r="A552" s="63"/>
      <c r="E552" s="173"/>
      <c r="F552" s="173"/>
      <c r="G552" s="173"/>
      <c r="H552" s="168"/>
      <c r="I552" s="168"/>
      <c r="J552" s="168"/>
      <c r="K552" s="168"/>
    </row>
    <row r="553" spans="1:11" s="64" customFormat="1" x14ac:dyDescent="0.2">
      <c r="A553" s="63"/>
      <c r="E553" s="173"/>
      <c r="F553" s="173"/>
      <c r="G553" s="173"/>
      <c r="H553" s="168"/>
      <c r="I553" s="168"/>
      <c r="J553" s="168"/>
      <c r="K553" s="168"/>
    </row>
    <row r="554" spans="1:11" s="64" customFormat="1" x14ac:dyDescent="0.2">
      <c r="A554" s="63"/>
      <c r="E554" s="173"/>
      <c r="F554" s="173"/>
      <c r="G554" s="173"/>
      <c r="H554" s="168"/>
      <c r="I554" s="168"/>
      <c r="J554" s="168"/>
      <c r="K554" s="168"/>
    </row>
    <row r="555" spans="1:11" s="64" customFormat="1" x14ac:dyDescent="0.2">
      <c r="A555" s="63"/>
      <c r="E555" s="173"/>
      <c r="F555" s="173"/>
      <c r="G555" s="173"/>
      <c r="H555" s="168"/>
      <c r="I555" s="168"/>
      <c r="J555" s="168"/>
      <c r="K555" s="168"/>
    </row>
    <row r="556" spans="1:11" s="64" customFormat="1" x14ac:dyDescent="0.2">
      <c r="A556" s="63"/>
      <c r="E556" s="173"/>
      <c r="F556" s="173"/>
      <c r="G556" s="173"/>
      <c r="H556" s="168"/>
      <c r="I556" s="168"/>
      <c r="J556" s="168"/>
      <c r="K556" s="168"/>
    </row>
    <row r="557" spans="1:11" s="64" customFormat="1" x14ac:dyDescent="0.2">
      <c r="A557" s="63"/>
      <c r="E557" s="173"/>
      <c r="F557" s="173"/>
      <c r="G557" s="173"/>
      <c r="H557" s="168"/>
      <c r="I557" s="168"/>
      <c r="J557" s="168"/>
      <c r="K557" s="168"/>
    </row>
    <row r="558" spans="1:11" s="64" customFormat="1" x14ac:dyDescent="0.2">
      <c r="A558" s="63"/>
      <c r="E558" s="173"/>
      <c r="F558" s="173"/>
      <c r="G558" s="173"/>
      <c r="H558" s="168"/>
      <c r="I558" s="168"/>
      <c r="J558" s="168"/>
      <c r="K558" s="168"/>
    </row>
    <row r="559" spans="1:11" s="64" customFormat="1" x14ac:dyDescent="0.2">
      <c r="A559" s="63"/>
      <c r="E559" s="173"/>
      <c r="F559" s="173"/>
      <c r="G559" s="173"/>
      <c r="H559" s="168"/>
      <c r="I559" s="168"/>
      <c r="J559" s="168"/>
      <c r="K559" s="168"/>
    </row>
    <row r="560" spans="1:11" s="64" customFormat="1" x14ac:dyDescent="0.2">
      <c r="A560" s="63"/>
      <c r="E560" s="173"/>
      <c r="F560" s="173"/>
      <c r="G560" s="173"/>
      <c r="H560" s="168"/>
      <c r="I560" s="168"/>
      <c r="J560" s="168"/>
      <c r="K560" s="168"/>
    </row>
    <row r="561" spans="1:11" s="64" customFormat="1" x14ac:dyDescent="0.2">
      <c r="A561" s="63"/>
      <c r="E561" s="173"/>
      <c r="F561" s="173"/>
      <c r="G561" s="173"/>
      <c r="H561" s="168"/>
      <c r="I561" s="168"/>
      <c r="J561" s="168"/>
      <c r="K561" s="168"/>
    </row>
    <row r="562" spans="1:11" s="64" customFormat="1" x14ac:dyDescent="0.2">
      <c r="A562" s="63"/>
      <c r="E562" s="173"/>
      <c r="F562" s="173"/>
      <c r="G562" s="173"/>
      <c r="H562" s="168"/>
      <c r="I562" s="168"/>
      <c r="J562" s="168"/>
      <c r="K562" s="168"/>
    </row>
    <row r="563" spans="1:11" s="64" customFormat="1" x14ac:dyDescent="0.2">
      <c r="A563" s="63"/>
      <c r="E563" s="173"/>
      <c r="F563" s="173"/>
      <c r="G563" s="173"/>
      <c r="H563" s="168"/>
      <c r="I563" s="168"/>
      <c r="J563" s="168"/>
      <c r="K563" s="168"/>
    </row>
    <row r="564" spans="1:11" s="64" customFormat="1" x14ac:dyDescent="0.2">
      <c r="A564" s="63"/>
      <c r="E564" s="173"/>
      <c r="F564" s="173"/>
      <c r="G564" s="173"/>
      <c r="H564" s="168"/>
      <c r="I564" s="168"/>
      <c r="J564" s="168"/>
      <c r="K564" s="168"/>
    </row>
    <row r="565" spans="1:11" s="64" customFormat="1" x14ac:dyDescent="0.2">
      <c r="A565" s="63"/>
      <c r="E565" s="173"/>
      <c r="F565" s="173"/>
      <c r="G565" s="173"/>
      <c r="H565" s="168"/>
      <c r="I565" s="168"/>
      <c r="J565" s="168"/>
      <c r="K565" s="168"/>
    </row>
    <row r="566" spans="1:11" s="64" customFormat="1" x14ac:dyDescent="0.2">
      <c r="A566" s="63"/>
      <c r="E566" s="173"/>
      <c r="F566" s="173"/>
      <c r="G566" s="173"/>
      <c r="H566" s="168"/>
      <c r="I566" s="168"/>
      <c r="J566" s="168"/>
      <c r="K566" s="168"/>
    </row>
    <row r="567" spans="1:11" s="64" customFormat="1" x14ac:dyDescent="0.2">
      <c r="A567" s="63"/>
      <c r="E567" s="173"/>
      <c r="F567" s="173"/>
      <c r="G567" s="173"/>
      <c r="H567" s="168"/>
      <c r="I567" s="168"/>
      <c r="J567" s="168"/>
      <c r="K567" s="168"/>
    </row>
    <row r="568" spans="1:11" s="64" customFormat="1" x14ac:dyDescent="0.2">
      <c r="A568" s="63"/>
      <c r="E568" s="173"/>
      <c r="F568" s="173"/>
      <c r="G568" s="173"/>
      <c r="H568" s="168"/>
      <c r="I568" s="168"/>
      <c r="J568" s="168"/>
      <c r="K568" s="168"/>
    </row>
    <row r="569" spans="1:11" s="64" customFormat="1" x14ac:dyDescent="0.2">
      <c r="A569" s="63"/>
      <c r="E569" s="173"/>
      <c r="F569" s="173"/>
      <c r="G569" s="173"/>
      <c r="H569" s="168"/>
      <c r="I569" s="168"/>
      <c r="J569" s="168"/>
      <c r="K569" s="168"/>
    </row>
    <row r="570" spans="1:11" s="64" customFormat="1" x14ac:dyDescent="0.2">
      <c r="A570" s="63"/>
      <c r="E570" s="173"/>
      <c r="F570" s="173"/>
      <c r="G570" s="173"/>
      <c r="H570" s="168"/>
      <c r="I570" s="168"/>
      <c r="J570" s="168"/>
      <c r="K570" s="168"/>
    </row>
    <row r="571" spans="1:11" s="64" customFormat="1" x14ac:dyDescent="0.2">
      <c r="A571" s="63"/>
      <c r="E571" s="173"/>
      <c r="F571" s="173"/>
      <c r="G571" s="173"/>
      <c r="H571" s="168"/>
      <c r="I571" s="168"/>
      <c r="J571" s="168"/>
      <c r="K571" s="168"/>
    </row>
    <row r="572" spans="1:11" s="64" customFormat="1" x14ac:dyDescent="0.2">
      <c r="A572" s="63"/>
      <c r="E572" s="173"/>
      <c r="F572" s="173"/>
      <c r="G572" s="173"/>
      <c r="H572" s="168"/>
      <c r="I572" s="168"/>
      <c r="J572" s="168"/>
      <c r="K572" s="168"/>
    </row>
    <row r="573" spans="1:11" s="64" customFormat="1" x14ac:dyDescent="0.2">
      <c r="A573" s="63"/>
      <c r="E573" s="173"/>
      <c r="F573" s="173"/>
      <c r="G573" s="173"/>
      <c r="H573" s="168"/>
      <c r="I573" s="168"/>
      <c r="J573" s="168"/>
      <c r="K573" s="168"/>
    </row>
    <row r="574" spans="1:11" s="64" customFormat="1" x14ac:dyDescent="0.2">
      <c r="A574" s="63"/>
      <c r="E574" s="173"/>
      <c r="F574" s="173"/>
      <c r="G574" s="173"/>
      <c r="H574" s="168"/>
      <c r="I574" s="168"/>
      <c r="J574" s="168"/>
      <c r="K574" s="168"/>
    </row>
    <row r="575" spans="1:11" s="64" customFormat="1" x14ac:dyDescent="0.2">
      <c r="A575" s="63"/>
      <c r="E575" s="173"/>
      <c r="F575" s="173"/>
      <c r="G575" s="173"/>
      <c r="H575" s="168"/>
      <c r="I575" s="168"/>
      <c r="J575" s="168"/>
      <c r="K575" s="168"/>
    </row>
    <row r="576" spans="1:11" s="64" customFormat="1" x14ac:dyDescent="0.2">
      <c r="A576" s="63"/>
      <c r="E576" s="173"/>
      <c r="F576" s="173"/>
      <c r="G576" s="173"/>
      <c r="H576" s="168"/>
      <c r="I576" s="168"/>
      <c r="J576" s="168"/>
      <c r="K576" s="168"/>
    </row>
    <row r="577" spans="1:11" s="64" customFormat="1" x14ac:dyDescent="0.2">
      <c r="A577" s="63"/>
      <c r="E577" s="173"/>
      <c r="F577" s="173"/>
      <c r="G577" s="173"/>
      <c r="H577" s="168"/>
      <c r="I577" s="168"/>
      <c r="J577" s="168"/>
      <c r="K577" s="168"/>
    </row>
    <row r="578" spans="1:11" s="64" customFormat="1" x14ac:dyDescent="0.2">
      <c r="A578" s="63"/>
      <c r="E578" s="173"/>
      <c r="F578" s="173"/>
      <c r="G578" s="173"/>
      <c r="H578" s="168"/>
      <c r="I578" s="168"/>
      <c r="J578" s="168"/>
      <c r="K578" s="168"/>
    </row>
    <row r="579" spans="1:11" s="64" customFormat="1" x14ac:dyDescent="0.2">
      <c r="A579" s="63"/>
      <c r="E579" s="173"/>
      <c r="F579" s="173"/>
      <c r="G579" s="173"/>
      <c r="H579" s="168"/>
      <c r="I579" s="168"/>
      <c r="J579" s="168"/>
      <c r="K579" s="168"/>
    </row>
    <row r="580" spans="1:11" s="64" customFormat="1" x14ac:dyDescent="0.2">
      <c r="A580" s="63"/>
      <c r="E580" s="173"/>
      <c r="F580" s="173"/>
      <c r="G580" s="173"/>
      <c r="H580" s="168"/>
      <c r="I580" s="168"/>
      <c r="J580" s="168"/>
      <c r="K580" s="168"/>
    </row>
    <row r="581" spans="1:11" s="64" customFormat="1" x14ac:dyDescent="0.2">
      <c r="A581" s="63"/>
      <c r="E581" s="173"/>
      <c r="F581" s="173"/>
      <c r="G581" s="173"/>
      <c r="H581" s="168"/>
      <c r="I581" s="168"/>
      <c r="J581" s="168"/>
      <c r="K581" s="168"/>
    </row>
    <row r="582" spans="1:11" s="64" customFormat="1" x14ac:dyDescent="0.2">
      <c r="A582" s="63"/>
      <c r="E582" s="173"/>
      <c r="F582" s="173"/>
      <c r="G582" s="173"/>
      <c r="H582" s="168"/>
      <c r="I582" s="168"/>
      <c r="J582" s="168"/>
      <c r="K582" s="168"/>
    </row>
    <row r="583" spans="1:11" s="64" customFormat="1" x14ac:dyDescent="0.2">
      <c r="A583" s="63"/>
      <c r="E583" s="173"/>
      <c r="F583" s="173"/>
      <c r="G583" s="173"/>
      <c r="H583" s="168"/>
      <c r="I583" s="168"/>
      <c r="J583" s="168"/>
      <c r="K583" s="168"/>
    </row>
    <row r="584" spans="1:11" s="64" customFormat="1" x14ac:dyDescent="0.2">
      <c r="A584" s="63"/>
      <c r="E584" s="173"/>
      <c r="F584" s="173"/>
      <c r="G584" s="173"/>
      <c r="H584" s="168"/>
      <c r="I584" s="168"/>
      <c r="J584" s="168"/>
      <c r="K584" s="168"/>
    </row>
    <row r="585" spans="1:11" s="64" customFormat="1" x14ac:dyDescent="0.2">
      <c r="A585" s="63"/>
      <c r="E585" s="173"/>
      <c r="F585" s="173"/>
      <c r="G585" s="173"/>
      <c r="H585" s="168"/>
      <c r="I585" s="168"/>
      <c r="J585" s="168"/>
      <c r="K585" s="168"/>
    </row>
    <row r="586" spans="1:11" s="64" customFormat="1" x14ac:dyDescent="0.2">
      <c r="A586" s="63"/>
      <c r="E586" s="173"/>
      <c r="F586" s="173"/>
      <c r="G586" s="173"/>
      <c r="H586" s="168"/>
      <c r="I586" s="168"/>
      <c r="J586" s="168"/>
      <c r="K586" s="168"/>
    </row>
    <row r="587" spans="1:11" s="64" customFormat="1" x14ac:dyDescent="0.2">
      <c r="A587" s="63"/>
      <c r="E587" s="173"/>
      <c r="F587" s="173"/>
      <c r="G587" s="173"/>
      <c r="H587" s="168"/>
      <c r="I587" s="168"/>
      <c r="J587" s="168"/>
      <c r="K587" s="168"/>
    </row>
    <row r="588" spans="1:11" s="64" customFormat="1" x14ac:dyDescent="0.2">
      <c r="A588" s="63"/>
      <c r="E588" s="173"/>
      <c r="F588" s="173"/>
      <c r="G588" s="173"/>
      <c r="H588" s="168"/>
      <c r="I588" s="168"/>
      <c r="J588" s="168"/>
      <c r="K588" s="168"/>
    </row>
    <row r="589" spans="1:11" s="64" customFormat="1" x14ac:dyDescent="0.2">
      <c r="A589" s="63"/>
      <c r="E589" s="173"/>
      <c r="F589" s="173"/>
      <c r="G589" s="173"/>
      <c r="H589" s="168"/>
      <c r="I589" s="168"/>
      <c r="J589" s="168"/>
      <c r="K589" s="168"/>
    </row>
    <row r="590" spans="1:11" s="64" customFormat="1" x14ac:dyDescent="0.2">
      <c r="A590" s="63"/>
      <c r="E590" s="173"/>
      <c r="F590" s="173"/>
      <c r="G590" s="173"/>
      <c r="H590" s="168"/>
      <c r="I590" s="168"/>
      <c r="J590" s="168"/>
      <c r="K590" s="168"/>
    </row>
    <row r="591" spans="1:11" s="64" customFormat="1" x14ac:dyDescent="0.2">
      <c r="A591" s="63"/>
      <c r="E591" s="173"/>
      <c r="F591" s="173"/>
      <c r="G591" s="173"/>
      <c r="H591" s="168"/>
      <c r="I591" s="168"/>
      <c r="J591" s="168"/>
      <c r="K591" s="168"/>
    </row>
    <row r="592" spans="1:11" s="64" customFormat="1" x14ac:dyDescent="0.2">
      <c r="A592" s="63"/>
      <c r="E592" s="173"/>
      <c r="F592" s="173"/>
      <c r="G592" s="173"/>
      <c r="H592" s="168"/>
      <c r="I592" s="168"/>
      <c r="J592" s="168"/>
      <c r="K592" s="168"/>
    </row>
    <row r="593" spans="1:11" s="64" customFormat="1" x14ac:dyDescent="0.2">
      <c r="A593" s="63"/>
      <c r="E593" s="173"/>
      <c r="F593" s="173"/>
      <c r="G593" s="173"/>
      <c r="H593" s="168"/>
      <c r="I593" s="168"/>
      <c r="J593" s="168"/>
      <c r="K593" s="168"/>
    </row>
    <row r="594" spans="1:11" s="64" customFormat="1" x14ac:dyDescent="0.2">
      <c r="A594" s="63"/>
      <c r="E594" s="173"/>
      <c r="F594" s="173"/>
      <c r="G594" s="173"/>
      <c r="H594" s="168"/>
      <c r="I594" s="168"/>
      <c r="J594" s="168"/>
      <c r="K594" s="168"/>
    </row>
    <row r="595" spans="1:11" s="64" customFormat="1" x14ac:dyDescent="0.2">
      <c r="A595" s="63"/>
      <c r="E595" s="173"/>
      <c r="F595" s="173"/>
      <c r="G595" s="173"/>
      <c r="H595" s="168"/>
      <c r="I595" s="168"/>
      <c r="J595" s="168"/>
      <c r="K595" s="168"/>
    </row>
    <row r="596" spans="1:11" s="64" customFormat="1" x14ac:dyDescent="0.2">
      <c r="A596" s="63"/>
      <c r="E596" s="173"/>
      <c r="F596" s="173"/>
      <c r="G596" s="173"/>
      <c r="H596" s="168"/>
      <c r="I596" s="168"/>
      <c r="J596" s="168"/>
      <c r="K596" s="168"/>
    </row>
    <row r="597" spans="1:11" s="64" customFormat="1" x14ac:dyDescent="0.2">
      <c r="A597" s="63"/>
      <c r="E597" s="173"/>
      <c r="F597" s="173"/>
      <c r="G597" s="173"/>
      <c r="H597" s="168"/>
      <c r="I597" s="168"/>
      <c r="J597" s="168"/>
      <c r="K597" s="168"/>
    </row>
    <row r="598" spans="1:11" s="64" customFormat="1" x14ac:dyDescent="0.2">
      <c r="A598" s="63"/>
      <c r="E598" s="173"/>
      <c r="F598" s="173"/>
      <c r="G598" s="173"/>
      <c r="H598" s="168"/>
      <c r="I598" s="168"/>
      <c r="J598" s="168"/>
      <c r="K598" s="168"/>
    </row>
    <row r="599" spans="1:11" s="64" customFormat="1" x14ac:dyDescent="0.2">
      <c r="A599" s="63"/>
      <c r="E599" s="173"/>
      <c r="F599" s="173"/>
      <c r="G599" s="173"/>
      <c r="H599" s="168"/>
      <c r="I599" s="168"/>
      <c r="J599" s="168"/>
      <c r="K599" s="168"/>
    </row>
    <row r="600" spans="1:11" s="64" customFormat="1" x14ac:dyDescent="0.2">
      <c r="A600" s="63"/>
      <c r="E600" s="173"/>
      <c r="F600" s="173"/>
      <c r="G600" s="173"/>
      <c r="H600" s="168"/>
      <c r="I600" s="168"/>
      <c r="J600" s="168"/>
      <c r="K600" s="168"/>
    </row>
    <row r="601" spans="1:11" s="64" customFormat="1" x14ac:dyDescent="0.2">
      <c r="A601" s="63"/>
      <c r="E601" s="173"/>
      <c r="F601" s="173"/>
      <c r="G601" s="173"/>
      <c r="H601" s="168"/>
      <c r="I601" s="168"/>
      <c r="J601" s="168"/>
      <c r="K601" s="168"/>
    </row>
    <row r="602" spans="1:11" s="64" customFormat="1" x14ac:dyDescent="0.2">
      <c r="A602" s="63"/>
      <c r="E602" s="173"/>
      <c r="F602" s="173"/>
      <c r="G602" s="173"/>
      <c r="H602" s="168"/>
      <c r="I602" s="168"/>
      <c r="J602" s="168"/>
      <c r="K602" s="168"/>
    </row>
    <row r="603" spans="1:11" s="64" customFormat="1" x14ac:dyDescent="0.2">
      <c r="A603" s="63"/>
      <c r="E603" s="173"/>
      <c r="F603" s="173"/>
      <c r="G603" s="173"/>
      <c r="H603" s="168"/>
      <c r="I603" s="168"/>
      <c r="J603" s="168"/>
      <c r="K603" s="168"/>
    </row>
    <row r="604" spans="1:11" s="64" customFormat="1" x14ac:dyDescent="0.2">
      <c r="A604" s="63"/>
      <c r="E604" s="173"/>
      <c r="F604" s="173"/>
      <c r="G604" s="173"/>
      <c r="H604" s="168"/>
      <c r="I604" s="168"/>
      <c r="J604" s="168"/>
      <c r="K604" s="168"/>
    </row>
    <row r="605" spans="1:11" s="64" customFormat="1" x14ac:dyDescent="0.2">
      <c r="A605" s="63"/>
      <c r="E605" s="173"/>
      <c r="F605" s="173"/>
      <c r="G605" s="173"/>
      <c r="H605" s="168"/>
      <c r="I605" s="168"/>
      <c r="J605" s="168"/>
      <c r="K605" s="168"/>
    </row>
    <row r="606" spans="1:11" s="64" customFormat="1" x14ac:dyDescent="0.2">
      <c r="A606" s="63"/>
      <c r="E606" s="173"/>
      <c r="F606" s="173"/>
      <c r="G606" s="173"/>
      <c r="H606" s="168"/>
      <c r="I606" s="168"/>
      <c r="J606" s="168"/>
      <c r="K606" s="168"/>
    </row>
    <row r="607" spans="1:11" s="64" customFormat="1" x14ac:dyDescent="0.2">
      <c r="A607" s="63"/>
      <c r="E607" s="173"/>
      <c r="F607" s="173"/>
      <c r="G607" s="173"/>
      <c r="H607" s="168"/>
      <c r="I607" s="168"/>
      <c r="J607" s="168"/>
      <c r="K607" s="168"/>
    </row>
    <row r="608" spans="1:11" s="64" customFormat="1" x14ac:dyDescent="0.2">
      <c r="A608" s="63"/>
      <c r="E608" s="173"/>
      <c r="F608" s="173"/>
      <c r="G608" s="173"/>
      <c r="H608" s="168"/>
      <c r="I608" s="168"/>
      <c r="J608" s="168"/>
      <c r="K608" s="168"/>
    </row>
    <row r="609" spans="1:11" s="64" customFormat="1" x14ac:dyDescent="0.2">
      <c r="A609" s="63"/>
      <c r="E609" s="173"/>
      <c r="F609" s="173"/>
      <c r="G609" s="173"/>
      <c r="H609" s="168"/>
      <c r="I609" s="168"/>
      <c r="J609" s="168"/>
      <c r="K609" s="168"/>
    </row>
    <row r="610" spans="1:11" s="64" customFormat="1" x14ac:dyDescent="0.2">
      <c r="A610" s="63"/>
      <c r="E610" s="173"/>
      <c r="F610" s="173"/>
      <c r="G610" s="173"/>
      <c r="H610" s="168"/>
      <c r="I610" s="168"/>
      <c r="J610" s="168"/>
      <c r="K610" s="168"/>
    </row>
    <row r="611" spans="1:11" s="64" customFormat="1" x14ac:dyDescent="0.2">
      <c r="A611" s="63"/>
      <c r="E611" s="173"/>
      <c r="F611" s="173"/>
      <c r="G611" s="173"/>
      <c r="H611" s="168"/>
      <c r="I611" s="168"/>
      <c r="J611" s="168"/>
      <c r="K611" s="168"/>
    </row>
    <row r="612" spans="1:11" s="64" customFormat="1" x14ac:dyDescent="0.2">
      <c r="A612" s="63"/>
      <c r="E612" s="173"/>
      <c r="F612" s="173"/>
      <c r="G612" s="173"/>
      <c r="H612" s="168"/>
      <c r="I612" s="168"/>
      <c r="J612" s="168"/>
      <c r="K612" s="168"/>
    </row>
    <row r="613" spans="1:11" s="64" customFormat="1" x14ac:dyDescent="0.2">
      <c r="A613" s="63"/>
      <c r="E613" s="173"/>
      <c r="F613" s="173"/>
      <c r="G613" s="173"/>
      <c r="H613" s="168"/>
      <c r="I613" s="168"/>
      <c r="J613" s="168"/>
      <c r="K613" s="168"/>
    </row>
    <row r="614" spans="1:11" s="64" customFormat="1" x14ac:dyDescent="0.2">
      <c r="A614" s="63"/>
      <c r="E614" s="173"/>
      <c r="F614" s="173"/>
      <c r="G614" s="173"/>
      <c r="H614" s="168"/>
      <c r="I614" s="168"/>
      <c r="J614" s="168"/>
      <c r="K614" s="168"/>
    </row>
    <row r="615" spans="1:11" s="64" customFormat="1" x14ac:dyDescent="0.2">
      <c r="A615" s="63"/>
      <c r="E615" s="173"/>
      <c r="F615" s="173"/>
      <c r="G615" s="173"/>
      <c r="H615" s="168"/>
      <c r="I615" s="168"/>
      <c r="J615" s="168"/>
      <c r="K615" s="168"/>
    </row>
    <row r="616" spans="1:11" s="64" customFormat="1" x14ac:dyDescent="0.2">
      <c r="A616" s="63"/>
      <c r="E616" s="173"/>
      <c r="F616" s="173"/>
      <c r="G616" s="173"/>
      <c r="H616" s="168"/>
      <c r="I616" s="168"/>
      <c r="J616" s="168"/>
      <c r="K616" s="168"/>
    </row>
    <row r="617" spans="1:11" s="64" customFormat="1" x14ac:dyDescent="0.2">
      <c r="A617" s="63"/>
      <c r="E617" s="173"/>
      <c r="F617" s="173"/>
      <c r="G617" s="173"/>
      <c r="H617" s="168"/>
      <c r="I617" s="168"/>
      <c r="J617" s="168"/>
      <c r="K617" s="168"/>
    </row>
    <row r="618" spans="1:11" s="64" customFormat="1" x14ac:dyDescent="0.2">
      <c r="A618" s="63"/>
      <c r="E618" s="173"/>
      <c r="F618" s="173"/>
      <c r="G618" s="173"/>
      <c r="H618" s="168"/>
      <c r="I618" s="168"/>
      <c r="J618" s="168"/>
      <c r="K618" s="168"/>
    </row>
    <row r="619" spans="1:11" s="64" customFormat="1" x14ac:dyDescent="0.2">
      <c r="A619" s="63"/>
      <c r="E619" s="173"/>
      <c r="F619" s="173"/>
      <c r="G619" s="173"/>
      <c r="H619" s="168"/>
      <c r="I619" s="168"/>
      <c r="J619" s="168"/>
      <c r="K619" s="168"/>
    </row>
    <row r="620" spans="1:11" s="64" customFormat="1" x14ac:dyDescent="0.2">
      <c r="A620" s="63"/>
      <c r="E620" s="173"/>
      <c r="F620" s="173"/>
      <c r="G620" s="173"/>
      <c r="H620" s="168"/>
      <c r="I620" s="168"/>
      <c r="J620" s="168"/>
      <c r="K620" s="168"/>
    </row>
    <row r="621" spans="1:11" s="64" customFormat="1" x14ac:dyDescent="0.2">
      <c r="A621" s="63"/>
      <c r="E621" s="173"/>
      <c r="F621" s="173"/>
      <c r="G621" s="173"/>
      <c r="H621" s="168"/>
      <c r="I621" s="168"/>
      <c r="J621" s="168"/>
      <c r="K621" s="168"/>
    </row>
    <row r="622" spans="1:11" s="64" customFormat="1" x14ac:dyDescent="0.2">
      <c r="A622" s="63"/>
      <c r="E622" s="173"/>
      <c r="F622" s="173"/>
      <c r="G622" s="173"/>
      <c r="H622" s="168"/>
      <c r="I622" s="168"/>
      <c r="J622" s="168"/>
      <c r="K622" s="168"/>
    </row>
    <row r="623" spans="1:11" s="64" customFormat="1" x14ac:dyDescent="0.2">
      <c r="A623" s="63"/>
      <c r="E623" s="173"/>
      <c r="F623" s="173"/>
      <c r="G623" s="173"/>
      <c r="H623" s="168"/>
      <c r="I623" s="168"/>
      <c r="J623" s="168"/>
      <c r="K623" s="168"/>
    </row>
    <row r="624" spans="1:11" s="64" customFormat="1" x14ac:dyDescent="0.2">
      <c r="A624" s="63"/>
      <c r="E624" s="173"/>
      <c r="F624" s="173"/>
      <c r="G624" s="173"/>
      <c r="H624" s="168"/>
      <c r="I624" s="168"/>
      <c r="J624" s="168"/>
      <c r="K624" s="168"/>
    </row>
    <row r="625" spans="1:11" s="64" customFormat="1" x14ac:dyDescent="0.2">
      <c r="A625" s="63"/>
      <c r="E625" s="173"/>
      <c r="F625" s="173"/>
      <c r="G625" s="173"/>
      <c r="H625" s="168"/>
      <c r="I625" s="168"/>
      <c r="J625" s="168"/>
      <c r="K625" s="168"/>
    </row>
    <row r="626" spans="1:11" s="64" customFormat="1" x14ac:dyDescent="0.2">
      <c r="A626" s="63"/>
      <c r="E626" s="173"/>
      <c r="F626" s="173"/>
      <c r="G626" s="173"/>
      <c r="H626" s="168"/>
      <c r="I626" s="168"/>
      <c r="J626" s="168"/>
      <c r="K626" s="168"/>
    </row>
    <row r="627" spans="1:11" s="64" customFormat="1" x14ac:dyDescent="0.2">
      <c r="A627" s="63"/>
      <c r="E627" s="173"/>
      <c r="F627" s="173"/>
      <c r="G627" s="173"/>
      <c r="H627" s="168"/>
      <c r="I627" s="168"/>
      <c r="J627" s="168"/>
      <c r="K627" s="168"/>
    </row>
    <row r="628" spans="1:11" s="64" customFormat="1" x14ac:dyDescent="0.2">
      <c r="A628" s="63"/>
      <c r="E628" s="173"/>
      <c r="F628" s="173"/>
      <c r="G628" s="173"/>
      <c r="H628" s="168"/>
      <c r="I628" s="168"/>
      <c r="J628" s="168"/>
      <c r="K628" s="168"/>
    </row>
    <row r="629" spans="1:11" s="64" customFormat="1" x14ac:dyDescent="0.2">
      <c r="A629" s="63"/>
      <c r="E629" s="173"/>
      <c r="F629" s="173"/>
      <c r="G629" s="173"/>
      <c r="H629" s="168"/>
      <c r="I629" s="168"/>
      <c r="J629" s="168"/>
      <c r="K629" s="168"/>
    </row>
    <row r="630" spans="1:11" s="64" customFormat="1" x14ac:dyDescent="0.2">
      <c r="A630" s="63"/>
      <c r="E630" s="173"/>
      <c r="F630" s="173"/>
      <c r="G630" s="173"/>
      <c r="H630" s="168"/>
      <c r="I630" s="168"/>
      <c r="J630" s="168"/>
      <c r="K630" s="168"/>
    </row>
    <row r="631" spans="1:11" s="64" customFormat="1" x14ac:dyDescent="0.2">
      <c r="A631" s="63"/>
      <c r="E631" s="173"/>
      <c r="F631" s="173"/>
      <c r="G631" s="173"/>
      <c r="H631" s="168"/>
      <c r="I631" s="168"/>
      <c r="J631" s="168"/>
      <c r="K631" s="168"/>
    </row>
    <row r="632" spans="1:11" s="64" customFormat="1" x14ac:dyDescent="0.2">
      <c r="A632" s="63"/>
      <c r="E632" s="173"/>
      <c r="F632" s="173"/>
      <c r="G632" s="173"/>
      <c r="H632" s="168"/>
      <c r="I632" s="168"/>
      <c r="J632" s="168"/>
      <c r="K632" s="168"/>
    </row>
    <row r="633" spans="1:11" s="64" customFormat="1" x14ac:dyDescent="0.2">
      <c r="A633" s="63"/>
      <c r="E633" s="173"/>
      <c r="F633" s="173"/>
      <c r="G633" s="173"/>
      <c r="H633" s="168"/>
      <c r="I633" s="168"/>
      <c r="J633" s="168"/>
      <c r="K633" s="168"/>
    </row>
    <row r="634" spans="1:11" s="64" customFormat="1" x14ac:dyDescent="0.2">
      <c r="A634" s="63"/>
      <c r="E634" s="173"/>
      <c r="F634" s="173"/>
      <c r="G634" s="173"/>
      <c r="H634" s="168"/>
      <c r="I634" s="168"/>
      <c r="J634" s="168"/>
      <c r="K634" s="168"/>
    </row>
    <row r="635" spans="1:11" s="64" customFormat="1" x14ac:dyDescent="0.2">
      <c r="A635" s="63"/>
      <c r="E635" s="173"/>
      <c r="F635" s="173"/>
      <c r="G635" s="173"/>
      <c r="H635" s="168"/>
      <c r="I635" s="168"/>
      <c r="J635" s="168"/>
      <c r="K635" s="168"/>
    </row>
    <row r="636" spans="1:11" s="64" customFormat="1" x14ac:dyDescent="0.2">
      <c r="A636" s="63"/>
      <c r="E636" s="173"/>
      <c r="F636" s="173"/>
      <c r="G636" s="173"/>
      <c r="H636" s="168"/>
      <c r="I636" s="168"/>
      <c r="J636" s="168"/>
      <c r="K636" s="168"/>
    </row>
    <row r="637" spans="1:11" s="64" customFormat="1" x14ac:dyDescent="0.2">
      <c r="A637" s="63"/>
      <c r="E637" s="173"/>
      <c r="F637" s="173"/>
      <c r="G637" s="173"/>
      <c r="H637" s="168"/>
      <c r="I637" s="168"/>
      <c r="J637" s="168"/>
      <c r="K637" s="168"/>
    </row>
    <row r="638" spans="1:11" s="64" customFormat="1" x14ac:dyDescent="0.2">
      <c r="A638" s="63"/>
      <c r="E638" s="173"/>
      <c r="F638" s="173"/>
      <c r="G638" s="173"/>
      <c r="H638" s="168"/>
      <c r="I638" s="168"/>
      <c r="J638" s="168"/>
      <c r="K638" s="168"/>
    </row>
    <row r="639" spans="1:11" s="64" customFormat="1" x14ac:dyDescent="0.2">
      <c r="A639" s="63"/>
      <c r="E639" s="173"/>
      <c r="F639" s="173"/>
      <c r="G639" s="173"/>
      <c r="H639" s="168"/>
      <c r="I639" s="168"/>
      <c r="J639" s="168"/>
      <c r="K639" s="168"/>
    </row>
    <row r="640" spans="1:11" s="64" customFormat="1" x14ac:dyDescent="0.2">
      <c r="A640" s="63"/>
      <c r="E640" s="173"/>
      <c r="F640" s="173"/>
      <c r="G640" s="173"/>
      <c r="H640" s="168"/>
      <c r="I640" s="168"/>
      <c r="J640" s="168"/>
      <c r="K640" s="168"/>
    </row>
    <row r="641" spans="1:11" s="64" customFormat="1" x14ac:dyDescent="0.2">
      <c r="A641" s="63"/>
      <c r="E641" s="173"/>
      <c r="F641" s="173"/>
      <c r="G641" s="173"/>
      <c r="H641" s="168"/>
      <c r="I641" s="168"/>
      <c r="J641" s="168"/>
      <c r="K641" s="168"/>
    </row>
    <row r="642" spans="1:11" s="64" customFormat="1" x14ac:dyDescent="0.2">
      <c r="A642" s="63"/>
      <c r="E642" s="173"/>
      <c r="F642" s="173"/>
      <c r="G642" s="173"/>
      <c r="H642" s="168"/>
      <c r="I642" s="168"/>
      <c r="J642" s="168"/>
      <c r="K642" s="168"/>
    </row>
    <row r="643" spans="1:11" s="64" customFormat="1" x14ac:dyDescent="0.2">
      <c r="A643" s="63"/>
      <c r="E643" s="173"/>
      <c r="F643" s="173"/>
      <c r="G643" s="173"/>
      <c r="H643" s="168"/>
      <c r="I643" s="168"/>
      <c r="J643" s="168"/>
      <c r="K643" s="168"/>
    </row>
    <row r="644" spans="1:11" s="64" customFormat="1" x14ac:dyDescent="0.2">
      <c r="A644" s="63"/>
      <c r="E644" s="173"/>
      <c r="F644" s="173"/>
      <c r="G644" s="173"/>
      <c r="H644" s="168"/>
      <c r="I644" s="168"/>
      <c r="J644" s="168"/>
      <c r="K644" s="168"/>
    </row>
    <row r="645" spans="1:11" s="64" customFormat="1" x14ac:dyDescent="0.2">
      <c r="A645" s="63"/>
      <c r="E645" s="173"/>
      <c r="F645" s="173"/>
      <c r="G645" s="173"/>
      <c r="H645" s="168"/>
      <c r="I645" s="168"/>
      <c r="J645" s="168"/>
      <c r="K645" s="168"/>
    </row>
    <row r="646" spans="1:11" s="64" customFormat="1" x14ac:dyDescent="0.2">
      <c r="A646" s="63"/>
      <c r="E646" s="173"/>
      <c r="F646" s="173"/>
      <c r="G646" s="173"/>
      <c r="H646" s="168"/>
      <c r="I646" s="168"/>
      <c r="J646" s="168"/>
      <c r="K646" s="168"/>
    </row>
    <row r="647" spans="1:11" s="64" customFormat="1" x14ac:dyDescent="0.2">
      <c r="A647" s="63"/>
      <c r="E647" s="173"/>
      <c r="F647" s="173"/>
      <c r="G647" s="173"/>
      <c r="H647" s="168"/>
      <c r="I647" s="168"/>
      <c r="J647" s="168"/>
      <c r="K647" s="168"/>
    </row>
    <row r="648" spans="1:11" s="64" customFormat="1" x14ac:dyDescent="0.2">
      <c r="A648" s="63"/>
      <c r="E648" s="173"/>
      <c r="F648" s="173"/>
      <c r="G648" s="173"/>
      <c r="H648" s="168"/>
      <c r="I648" s="168"/>
      <c r="J648" s="168"/>
      <c r="K648" s="168"/>
    </row>
    <row r="649" spans="1:11" s="64" customFormat="1" x14ac:dyDescent="0.2">
      <c r="A649" s="63"/>
      <c r="E649" s="173"/>
      <c r="F649" s="173"/>
      <c r="G649" s="173"/>
      <c r="H649" s="168"/>
      <c r="I649" s="168"/>
      <c r="J649" s="168"/>
      <c r="K649" s="168"/>
    </row>
    <row r="650" spans="1:11" s="64" customFormat="1" x14ac:dyDescent="0.2">
      <c r="A650" s="63"/>
      <c r="E650" s="173"/>
      <c r="F650" s="173"/>
      <c r="G650" s="173"/>
      <c r="H650" s="168"/>
      <c r="I650" s="168"/>
      <c r="J650" s="168"/>
      <c r="K650" s="168"/>
    </row>
    <row r="651" spans="1:11" s="64" customFormat="1" x14ac:dyDescent="0.2">
      <c r="A651" s="63"/>
      <c r="E651" s="173"/>
      <c r="F651" s="173"/>
      <c r="G651" s="173"/>
      <c r="H651" s="168"/>
      <c r="I651" s="168"/>
      <c r="J651" s="168"/>
      <c r="K651" s="168"/>
    </row>
    <row r="652" spans="1:11" s="64" customFormat="1" x14ac:dyDescent="0.2">
      <c r="A652" s="63"/>
      <c r="E652" s="173"/>
      <c r="F652" s="173"/>
      <c r="G652" s="173"/>
      <c r="H652" s="168"/>
      <c r="I652" s="168"/>
      <c r="J652" s="168"/>
      <c r="K652" s="168"/>
    </row>
    <row r="653" spans="1:11" s="64" customFormat="1" x14ac:dyDescent="0.2">
      <c r="A653" s="63"/>
      <c r="E653" s="173"/>
      <c r="F653" s="173"/>
      <c r="G653" s="173"/>
      <c r="H653" s="168"/>
      <c r="I653" s="168"/>
      <c r="J653" s="168"/>
      <c r="K653" s="168"/>
    </row>
    <row r="654" spans="1:11" s="64" customFormat="1" x14ac:dyDescent="0.2">
      <c r="A654" s="63"/>
      <c r="E654" s="173"/>
      <c r="F654" s="173"/>
      <c r="G654" s="173"/>
      <c r="H654" s="168"/>
      <c r="I654" s="168"/>
      <c r="J654" s="168"/>
      <c r="K654" s="168"/>
    </row>
    <row r="655" spans="1:11" s="64" customFormat="1" x14ac:dyDescent="0.2">
      <c r="A655" s="63"/>
      <c r="E655" s="173"/>
      <c r="F655" s="173"/>
      <c r="G655" s="173"/>
      <c r="H655" s="168"/>
      <c r="I655" s="168"/>
      <c r="J655" s="168"/>
      <c r="K655" s="168"/>
    </row>
    <row r="656" spans="1:11" s="64" customFormat="1" x14ac:dyDescent="0.2">
      <c r="A656" s="63"/>
      <c r="E656" s="173"/>
      <c r="F656" s="173"/>
      <c r="G656" s="173"/>
      <c r="H656" s="168"/>
      <c r="I656" s="168"/>
      <c r="J656" s="168"/>
      <c r="K656" s="168"/>
    </row>
    <row r="657" spans="1:11" s="64" customFormat="1" x14ac:dyDescent="0.2">
      <c r="A657" s="63"/>
      <c r="E657" s="173"/>
      <c r="F657" s="173"/>
      <c r="G657" s="173"/>
      <c r="H657" s="168"/>
      <c r="I657" s="168"/>
      <c r="J657" s="168"/>
      <c r="K657" s="168"/>
    </row>
    <row r="658" spans="1:11" s="64" customFormat="1" x14ac:dyDescent="0.2">
      <c r="A658" s="63"/>
      <c r="E658" s="173"/>
      <c r="F658" s="173"/>
      <c r="G658" s="173"/>
      <c r="H658" s="168"/>
      <c r="I658" s="168"/>
      <c r="J658" s="168"/>
      <c r="K658" s="168"/>
    </row>
    <row r="659" spans="1:11" s="64" customFormat="1" x14ac:dyDescent="0.2">
      <c r="A659" s="63"/>
      <c r="E659" s="173"/>
      <c r="F659" s="173"/>
      <c r="G659" s="173"/>
      <c r="H659" s="168"/>
      <c r="I659" s="168"/>
      <c r="J659" s="168"/>
      <c r="K659" s="168"/>
    </row>
    <row r="660" spans="1:11" s="64" customFormat="1" x14ac:dyDescent="0.2">
      <c r="A660" s="63"/>
      <c r="E660" s="173"/>
      <c r="F660" s="173"/>
      <c r="G660" s="173"/>
      <c r="H660" s="168"/>
      <c r="I660" s="168"/>
      <c r="J660" s="168"/>
      <c r="K660" s="168"/>
    </row>
    <row r="661" spans="1:11" s="64" customFormat="1" x14ac:dyDescent="0.2">
      <c r="A661" s="63"/>
      <c r="E661" s="173"/>
      <c r="F661" s="173"/>
      <c r="G661" s="173"/>
      <c r="H661" s="168"/>
      <c r="I661" s="168"/>
      <c r="J661" s="168"/>
      <c r="K661" s="168"/>
    </row>
    <row r="662" spans="1:11" s="64" customFormat="1" x14ac:dyDescent="0.2">
      <c r="A662" s="63"/>
      <c r="E662" s="173"/>
      <c r="F662" s="173"/>
      <c r="G662" s="173"/>
      <c r="H662" s="168"/>
      <c r="I662" s="168"/>
      <c r="J662" s="168"/>
      <c r="K662" s="168"/>
    </row>
    <row r="663" spans="1:11" s="64" customFormat="1" x14ac:dyDescent="0.2">
      <c r="A663" s="63"/>
      <c r="E663" s="173"/>
      <c r="F663" s="173"/>
      <c r="G663" s="173"/>
      <c r="H663" s="168"/>
      <c r="I663" s="168"/>
      <c r="J663" s="168"/>
      <c r="K663" s="168"/>
    </row>
    <row r="664" spans="1:11" s="64" customFormat="1" x14ac:dyDescent="0.2">
      <c r="A664" s="63"/>
      <c r="E664" s="173"/>
      <c r="F664" s="173"/>
      <c r="G664" s="173"/>
      <c r="H664" s="168"/>
      <c r="I664" s="168"/>
      <c r="J664" s="168"/>
      <c r="K664" s="168"/>
    </row>
    <row r="665" spans="1:11" s="64" customFormat="1" x14ac:dyDescent="0.2">
      <c r="A665" s="63"/>
      <c r="E665" s="173"/>
      <c r="F665" s="173"/>
      <c r="G665" s="173"/>
      <c r="H665" s="168"/>
      <c r="I665" s="168"/>
      <c r="J665" s="168"/>
      <c r="K665" s="168"/>
    </row>
    <row r="666" spans="1:11" s="64" customFormat="1" x14ac:dyDescent="0.2">
      <c r="A666" s="63"/>
      <c r="E666" s="173"/>
      <c r="F666" s="173"/>
      <c r="G666" s="173"/>
      <c r="H666" s="168"/>
      <c r="I666" s="168"/>
      <c r="J666" s="168"/>
      <c r="K666" s="168"/>
    </row>
    <row r="667" spans="1:11" s="64" customFormat="1" x14ac:dyDescent="0.2">
      <c r="A667" s="63"/>
      <c r="E667" s="173"/>
      <c r="F667" s="173"/>
      <c r="G667" s="173"/>
      <c r="H667" s="168"/>
      <c r="I667" s="168"/>
      <c r="J667" s="168"/>
      <c r="K667" s="168"/>
    </row>
    <row r="668" spans="1:11" s="64" customFormat="1" x14ac:dyDescent="0.2">
      <c r="A668" s="63"/>
      <c r="E668" s="173"/>
      <c r="F668" s="173"/>
      <c r="G668" s="173"/>
      <c r="H668" s="168"/>
      <c r="I668" s="168"/>
      <c r="J668" s="168"/>
      <c r="K668" s="168"/>
    </row>
    <row r="669" spans="1:11" s="64" customFormat="1" x14ac:dyDescent="0.2">
      <c r="A669" s="63"/>
      <c r="E669" s="173"/>
      <c r="F669" s="173"/>
      <c r="G669" s="173"/>
      <c r="H669" s="168"/>
      <c r="I669" s="168"/>
      <c r="J669" s="168"/>
      <c r="K669" s="168"/>
    </row>
    <row r="670" spans="1:11" s="64" customFormat="1" x14ac:dyDescent="0.2">
      <c r="A670" s="63"/>
      <c r="E670" s="173"/>
      <c r="F670" s="173"/>
      <c r="G670" s="173"/>
      <c r="H670" s="168"/>
      <c r="I670" s="168"/>
      <c r="J670" s="168"/>
      <c r="K670" s="168"/>
    </row>
    <row r="671" spans="1:11" s="64" customFormat="1" x14ac:dyDescent="0.2">
      <c r="A671" s="63"/>
      <c r="E671" s="173"/>
      <c r="F671" s="173"/>
      <c r="G671" s="173"/>
      <c r="H671" s="168"/>
      <c r="I671" s="168"/>
      <c r="J671" s="168"/>
      <c r="K671" s="168"/>
    </row>
    <row r="672" spans="1:11" s="64" customFormat="1" x14ac:dyDescent="0.2">
      <c r="A672" s="63"/>
      <c r="E672" s="173"/>
      <c r="F672" s="173"/>
      <c r="G672" s="173"/>
      <c r="H672" s="168"/>
      <c r="I672" s="168"/>
      <c r="J672" s="168"/>
      <c r="K672" s="168"/>
    </row>
    <row r="673" spans="1:11" s="64" customFormat="1" x14ac:dyDescent="0.2">
      <c r="A673" s="63"/>
      <c r="E673" s="173"/>
      <c r="F673" s="173"/>
      <c r="G673" s="173"/>
      <c r="H673" s="168"/>
      <c r="I673" s="168"/>
      <c r="J673" s="168"/>
      <c r="K673" s="168"/>
    </row>
    <row r="674" spans="1:11" s="64" customFormat="1" x14ac:dyDescent="0.2">
      <c r="A674" s="63"/>
      <c r="E674" s="173"/>
      <c r="F674" s="173"/>
      <c r="G674" s="173"/>
      <c r="H674" s="168"/>
      <c r="I674" s="168"/>
      <c r="J674" s="168"/>
      <c r="K674" s="168"/>
    </row>
    <row r="675" spans="1:11" s="64" customFormat="1" x14ac:dyDescent="0.2">
      <c r="A675" s="63"/>
      <c r="E675" s="173"/>
      <c r="F675" s="173"/>
      <c r="G675" s="173"/>
      <c r="H675" s="168"/>
      <c r="I675" s="168"/>
      <c r="J675" s="168"/>
      <c r="K675" s="168"/>
    </row>
    <row r="676" spans="1:11" s="64" customFormat="1" x14ac:dyDescent="0.2">
      <c r="A676" s="63"/>
      <c r="E676" s="173"/>
      <c r="F676" s="173"/>
      <c r="G676" s="173"/>
      <c r="H676" s="168"/>
      <c r="I676" s="168"/>
      <c r="J676" s="168"/>
      <c r="K676" s="168"/>
    </row>
    <row r="677" spans="1:11" s="64" customFormat="1" x14ac:dyDescent="0.2">
      <c r="A677" s="63"/>
      <c r="E677" s="173"/>
      <c r="F677" s="173"/>
      <c r="G677" s="173"/>
      <c r="H677" s="168"/>
      <c r="I677" s="168"/>
      <c r="J677" s="168"/>
      <c r="K677" s="168"/>
    </row>
    <row r="678" spans="1:11" s="64" customFormat="1" x14ac:dyDescent="0.2">
      <c r="A678" s="63"/>
      <c r="E678" s="173"/>
      <c r="F678" s="173"/>
      <c r="G678" s="173"/>
      <c r="H678" s="168"/>
      <c r="I678" s="168"/>
      <c r="J678" s="168"/>
      <c r="K678" s="168"/>
    </row>
    <row r="679" spans="1:11" s="64" customFormat="1" x14ac:dyDescent="0.2">
      <c r="A679" s="63"/>
      <c r="E679" s="173"/>
      <c r="F679" s="173"/>
      <c r="G679" s="173"/>
      <c r="H679" s="168"/>
      <c r="I679" s="168"/>
      <c r="J679" s="168"/>
      <c r="K679" s="168"/>
    </row>
    <row r="680" spans="1:11" s="64" customFormat="1" x14ac:dyDescent="0.2">
      <c r="A680" s="63"/>
      <c r="E680" s="173"/>
      <c r="F680" s="173"/>
      <c r="G680" s="173"/>
      <c r="H680" s="168"/>
      <c r="I680" s="168"/>
      <c r="J680" s="168"/>
      <c r="K680" s="168"/>
    </row>
    <row r="681" spans="1:11" s="64" customFormat="1" x14ac:dyDescent="0.2">
      <c r="A681" s="63"/>
      <c r="E681" s="173"/>
      <c r="F681" s="173"/>
      <c r="G681" s="173"/>
      <c r="H681" s="168"/>
      <c r="I681" s="168"/>
      <c r="J681" s="168"/>
      <c r="K681" s="168"/>
    </row>
    <row r="682" spans="1:11" s="64" customFormat="1" x14ac:dyDescent="0.2">
      <c r="A682" s="63"/>
      <c r="E682" s="173"/>
      <c r="F682" s="173"/>
      <c r="G682" s="173"/>
      <c r="H682" s="168"/>
      <c r="I682" s="168"/>
      <c r="J682" s="168"/>
      <c r="K682" s="168"/>
    </row>
    <row r="683" spans="1:11" s="64" customFormat="1" x14ac:dyDescent="0.2">
      <c r="A683" s="63"/>
      <c r="E683" s="173"/>
      <c r="F683" s="173"/>
      <c r="G683" s="173"/>
      <c r="H683" s="168"/>
      <c r="I683" s="168"/>
      <c r="J683" s="168"/>
      <c r="K683" s="168"/>
    </row>
    <row r="684" spans="1:11" s="64" customFormat="1" x14ac:dyDescent="0.2">
      <c r="A684" s="63"/>
      <c r="E684" s="173"/>
      <c r="F684" s="173"/>
      <c r="G684" s="173"/>
      <c r="H684" s="168"/>
      <c r="I684" s="168"/>
      <c r="J684" s="168"/>
      <c r="K684" s="168"/>
    </row>
    <row r="685" spans="1:11" s="64" customFormat="1" x14ac:dyDescent="0.2">
      <c r="A685" s="63"/>
      <c r="E685" s="173"/>
      <c r="F685" s="173"/>
      <c r="G685" s="173"/>
      <c r="H685" s="168"/>
      <c r="I685" s="168"/>
      <c r="J685" s="168"/>
      <c r="K685" s="168"/>
    </row>
    <row r="686" spans="1:11" s="64" customFormat="1" x14ac:dyDescent="0.2">
      <c r="A686" s="63"/>
      <c r="E686" s="173"/>
      <c r="F686" s="173"/>
      <c r="G686" s="173"/>
      <c r="H686" s="168"/>
      <c r="I686" s="168"/>
      <c r="J686" s="168"/>
      <c r="K686" s="168"/>
    </row>
    <row r="687" spans="1:11" s="64" customFormat="1" x14ac:dyDescent="0.2">
      <c r="A687" s="63"/>
      <c r="E687" s="173"/>
      <c r="F687" s="173"/>
      <c r="G687" s="173"/>
      <c r="H687" s="168"/>
      <c r="I687" s="168"/>
      <c r="J687" s="168"/>
      <c r="K687" s="168"/>
    </row>
    <row r="688" spans="1:11" s="64" customFormat="1" x14ac:dyDescent="0.2">
      <c r="A688" s="63"/>
      <c r="E688" s="173"/>
      <c r="F688" s="173"/>
      <c r="G688" s="173"/>
      <c r="H688" s="168"/>
      <c r="I688" s="168"/>
      <c r="J688" s="168"/>
      <c r="K688" s="168"/>
    </row>
    <row r="689" spans="1:11" s="64" customFormat="1" x14ac:dyDescent="0.2">
      <c r="A689" s="63"/>
      <c r="E689" s="173"/>
      <c r="F689" s="173"/>
      <c r="G689" s="173"/>
      <c r="H689" s="168"/>
      <c r="I689" s="168"/>
      <c r="J689" s="168"/>
      <c r="K689" s="168"/>
    </row>
    <row r="690" spans="1:11" s="64" customFormat="1" x14ac:dyDescent="0.2">
      <c r="A690" s="63"/>
      <c r="E690" s="173"/>
      <c r="F690" s="173"/>
      <c r="G690" s="173"/>
      <c r="H690" s="168"/>
      <c r="I690" s="168"/>
      <c r="J690" s="168"/>
      <c r="K690" s="168"/>
    </row>
    <row r="691" spans="1:11" s="64" customFormat="1" x14ac:dyDescent="0.2">
      <c r="A691" s="63"/>
      <c r="E691" s="173"/>
      <c r="F691" s="173"/>
      <c r="G691" s="173"/>
      <c r="H691" s="168"/>
      <c r="I691" s="168"/>
      <c r="J691" s="168"/>
      <c r="K691" s="168"/>
    </row>
    <row r="692" spans="1:11" s="64" customFormat="1" x14ac:dyDescent="0.2">
      <c r="A692" s="63"/>
      <c r="E692" s="173"/>
      <c r="F692" s="173"/>
      <c r="G692" s="173"/>
      <c r="H692" s="168"/>
      <c r="I692" s="168"/>
      <c r="J692" s="168"/>
      <c r="K692" s="168"/>
    </row>
    <row r="693" spans="1:11" s="64" customFormat="1" x14ac:dyDescent="0.2">
      <c r="A693" s="63"/>
      <c r="E693" s="173"/>
      <c r="F693" s="173"/>
      <c r="G693" s="173"/>
      <c r="H693" s="168"/>
      <c r="I693" s="168"/>
      <c r="J693" s="168"/>
      <c r="K693" s="168"/>
    </row>
    <row r="694" spans="1:11" s="64" customFormat="1" x14ac:dyDescent="0.2">
      <c r="A694" s="63"/>
      <c r="E694" s="173"/>
      <c r="F694" s="173"/>
      <c r="G694" s="173"/>
      <c r="H694" s="168"/>
      <c r="I694" s="168"/>
      <c r="J694" s="168"/>
      <c r="K694" s="168"/>
    </row>
    <row r="695" spans="1:11" s="64" customFormat="1" x14ac:dyDescent="0.2">
      <c r="A695" s="63"/>
      <c r="E695" s="173"/>
      <c r="F695" s="173"/>
      <c r="G695" s="173"/>
      <c r="H695" s="168"/>
      <c r="I695" s="168"/>
      <c r="J695" s="168"/>
      <c r="K695" s="168"/>
    </row>
    <row r="696" spans="1:11" s="64" customFormat="1" x14ac:dyDescent="0.2">
      <c r="A696" s="63"/>
      <c r="E696" s="173"/>
      <c r="F696" s="173"/>
      <c r="G696" s="173"/>
      <c r="H696" s="168"/>
      <c r="I696" s="168"/>
      <c r="J696" s="168"/>
      <c r="K696" s="168"/>
    </row>
    <row r="697" spans="1:11" s="64" customFormat="1" x14ac:dyDescent="0.2">
      <c r="A697" s="63"/>
      <c r="E697" s="173"/>
      <c r="F697" s="173"/>
      <c r="G697" s="173"/>
      <c r="H697" s="168"/>
      <c r="I697" s="168"/>
      <c r="J697" s="168"/>
      <c r="K697" s="168"/>
    </row>
    <row r="698" spans="1:11" s="64" customFormat="1" x14ac:dyDescent="0.2">
      <c r="A698" s="63"/>
      <c r="E698" s="173"/>
      <c r="F698" s="173"/>
      <c r="G698" s="173"/>
      <c r="H698" s="168"/>
      <c r="I698" s="168"/>
      <c r="J698" s="168"/>
      <c r="K698" s="168"/>
    </row>
    <row r="699" spans="1:11" s="64" customFormat="1" x14ac:dyDescent="0.2">
      <c r="A699" s="63"/>
      <c r="E699" s="173"/>
      <c r="F699" s="173"/>
      <c r="G699" s="173"/>
      <c r="H699" s="168"/>
      <c r="I699" s="168"/>
      <c r="J699" s="168"/>
      <c r="K699" s="168"/>
    </row>
    <row r="700" spans="1:11" s="64" customFormat="1" x14ac:dyDescent="0.2">
      <c r="A700" s="63"/>
      <c r="E700" s="173"/>
      <c r="F700" s="173"/>
      <c r="G700" s="173"/>
      <c r="H700" s="168"/>
      <c r="I700" s="168"/>
      <c r="J700" s="168"/>
      <c r="K700" s="168"/>
    </row>
    <row r="701" spans="1:11" s="64" customFormat="1" x14ac:dyDescent="0.2">
      <c r="A701" s="63"/>
      <c r="E701" s="173"/>
      <c r="F701" s="173"/>
      <c r="G701" s="173"/>
      <c r="H701" s="168"/>
      <c r="I701" s="168"/>
      <c r="J701" s="168"/>
      <c r="K701" s="168"/>
    </row>
    <row r="702" spans="1:11" s="64" customFormat="1" x14ac:dyDescent="0.2">
      <c r="A702" s="63"/>
      <c r="E702" s="173"/>
      <c r="F702" s="173"/>
      <c r="G702" s="173"/>
      <c r="H702" s="168"/>
      <c r="I702" s="168"/>
      <c r="J702" s="168"/>
      <c r="K702" s="168"/>
    </row>
    <row r="703" spans="1:11" s="64" customFormat="1" x14ac:dyDescent="0.2">
      <c r="A703" s="63"/>
      <c r="E703" s="173"/>
      <c r="F703" s="173"/>
      <c r="G703" s="173"/>
      <c r="H703" s="168"/>
      <c r="I703" s="168"/>
      <c r="J703" s="168"/>
      <c r="K703" s="168"/>
    </row>
    <row r="704" spans="1:11" s="64" customFormat="1" x14ac:dyDescent="0.2">
      <c r="A704" s="63"/>
      <c r="E704" s="173"/>
      <c r="F704" s="173"/>
      <c r="G704" s="173"/>
      <c r="H704" s="168"/>
      <c r="I704" s="168"/>
      <c r="J704" s="168"/>
      <c r="K704" s="168"/>
    </row>
    <row r="705" spans="1:11" s="64" customFormat="1" x14ac:dyDescent="0.2">
      <c r="A705" s="63"/>
      <c r="E705" s="173"/>
      <c r="F705" s="173"/>
      <c r="G705" s="173"/>
      <c r="H705" s="168"/>
      <c r="I705" s="168"/>
      <c r="J705" s="168"/>
      <c r="K705" s="168"/>
    </row>
    <row r="706" spans="1:11" s="64" customFormat="1" x14ac:dyDescent="0.2">
      <c r="A706" s="63"/>
      <c r="E706" s="173"/>
      <c r="F706" s="173"/>
      <c r="G706" s="173"/>
      <c r="H706" s="168"/>
      <c r="I706" s="168"/>
      <c r="J706" s="168"/>
      <c r="K706" s="168"/>
    </row>
    <row r="707" spans="1:11" s="64" customFormat="1" x14ac:dyDescent="0.2">
      <c r="A707" s="63"/>
      <c r="E707" s="173"/>
      <c r="F707" s="173"/>
      <c r="G707" s="173"/>
      <c r="H707" s="168"/>
      <c r="I707" s="168"/>
      <c r="J707" s="168"/>
      <c r="K707" s="168"/>
    </row>
    <row r="708" spans="1:11" s="64" customFormat="1" x14ac:dyDescent="0.2">
      <c r="A708" s="63"/>
      <c r="E708" s="173"/>
      <c r="F708" s="173"/>
      <c r="G708" s="173"/>
      <c r="H708" s="168"/>
      <c r="I708" s="168"/>
      <c r="J708" s="168"/>
      <c r="K708" s="168"/>
    </row>
    <row r="709" spans="1:11" s="64" customFormat="1" x14ac:dyDescent="0.2">
      <c r="A709" s="63"/>
      <c r="E709" s="173"/>
      <c r="F709" s="173"/>
      <c r="G709" s="173"/>
      <c r="H709" s="168"/>
      <c r="I709" s="168"/>
      <c r="J709" s="168"/>
      <c r="K709" s="168"/>
    </row>
    <row r="710" spans="1:11" s="64" customFormat="1" x14ac:dyDescent="0.2">
      <c r="A710" s="63"/>
      <c r="E710" s="173"/>
      <c r="F710" s="173"/>
      <c r="G710" s="173"/>
      <c r="H710" s="168"/>
      <c r="I710" s="168"/>
      <c r="J710" s="168"/>
      <c r="K710" s="168"/>
    </row>
    <row r="711" spans="1:11" s="64" customFormat="1" x14ac:dyDescent="0.2">
      <c r="A711" s="63"/>
      <c r="E711" s="173"/>
      <c r="F711" s="173"/>
      <c r="G711" s="173"/>
      <c r="H711" s="168"/>
      <c r="I711" s="168"/>
      <c r="J711" s="168"/>
      <c r="K711" s="168"/>
    </row>
    <row r="712" spans="1:11" s="64" customFormat="1" x14ac:dyDescent="0.2">
      <c r="A712" s="63"/>
      <c r="E712" s="173"/>
      <c r="F712" s="173"/>
      <c r="G712" s="173"/>
      <c r="H712" s="168"/>
      <c r="I712" s="168"/>
      <c r="J712" s="168"/>
      <c r="K712" s="168"/>
    </row>
    <row r="713" spans="1:11" s="64" customFormat="1" x14ac:dyDescent="0.2">
      <c r="A713" s="63"/>
      <c r="E713" s="173"/>
      <c r="F713" s="173"/>
      <c r="G713" s="173"/>
      <c r="H713" s="168"/>
      <c r="I713" s="168"/>
      <c r="J713" s="168"/>
      <c r="K713" s="168"/>
    </row>
    <row r="714" spans="1:11" s="64" customFormat="1" x14ac:dyDescent="0.2">
      <c r="A714" s="63"/>
      <c r="E714" s="173"/>
      <c r="F714" s="173"/>
      <c r="G714" s="173"/>
      <c r="H714" s="168"/>
      <c r="I714" s="168"/>
      <c r="J714" s="168"/>
      <c r="K714" s="168"/>
    </row>
    <row r="715" spans="1:11" s="64" customFormat="1" x14ac:dyDescent="0.2">
      <c r="A715" s="63"/>
      <c r="E715" s="173"/>
      <c r="F715" s="173"/>
      <c r="G715" s="173"/>
      <c r="H715" s="168"/>
      <c r="I715" s="168"/>
      <c r="J715" s="168"/>
      <c r="K715" s="168"/>
    </row>
    <row r="716" spans="1:11" s="64" customFormat="1" x14ac:dyDescent="0.2">
      <c r="A716" s="63"/>
      <c r="E716" s="173"/>
      <c r="F716" s="173"/>
      <c r="G716" s="173"/>
      <c r="H716" s="168"/>
      <c r="I716" s="168"/>
      <c r="J716" s="168"/>
      <c r="K716" s="168"/>
    </row>
    <row r="717" spans="1:11" s="64" customFormat="1" x14ac:dyDescent="0.2">
      <c r="A717" s="63"/>
      <c r="E717" s="173"/>
      <c r="F717" s="173"/>
      <c r="G717" s="173"/>
      <c r="H717" s="168"/>
      <c r="I717" s="168"/>
      <c r="J717" s="168"/>
      <c r="K717" s="168"/>
    </row>
    <row r="718" spans="1:11" s="64" customFormat="1" x14ac:dyDescent="0.2">
      <c r="A718" s="63"/>
      <c r="E718" s="173"/>
      <c r="F718" s="173"/>
      <c r="G718" s="173"/>
      <c r="H718" s="168"/>
      <c r="I718" s="168"/>
      <c r="J718" s="168"/>
      <c r="K718" s="168"/>
    </row>
    <row r="719" spans="1:11" s="64" customFormat="1" x14ac:dyDescent="0.2">
      <c r="A719" s="63"/>
      <c r="E719" s="173"/>
      <c r="F719" s="173"/>
      <c r="G719" s="173"/>
      <c r="H719" s="168"/>
      <c r="I719" s="168"/>
      <c r="J719" s="168"/>
      <c r="K719" s="168"/>
    </row>
    <row r="720" spans="1:11" s="64" customFormat="1" x14ac:dyDescent="0.2">
      <c r="A720" s="63"/>
      <c r="E720" s="173"/>
      <c r="F720" s="173"/>
      <c r="G720" s="173"/>
      <c r="H720" s="168"/>
      <c r="I720" s="168"/>
      <c r="J720" s="168"/>
      <c r="K720" s="168"/>
    </row>
    <row r="721" spans="1:11" s="64" customFormat="1" x14ac:dyDescent="0.2">
      <c r="A721" s="63"/>
      <c r="E721" s="173"/>
      <c r="F721" s="173"/>
      <c r="G721" s="173"/>
      <c r="H721" s="168"/>
      <c r="I721" s="168"/>
      <c r="J721" s="168"/>
      <c r="K721" s="168"/>
    </row>
    <row r="722" spans="1:11" s="64" customFormat="1" x14ac:dyDescent="0.2">
      <c r="A722" s="63"/>
      <c r="E722" s="173"/>
      <c r="F722" s="173"/>
      <c r="G722" s="173"/>
      <c r="H722" s="168"/>
      <c r="I722" s="168"/>
      <c r="J722" s="168"/>
      <c r="K722" s="168"/>
    </row>
    <row r="723" spans="1:11" s="64" customFormat="1" x14ac:dyDescent="0.2">
      <c r="A723" s="63"/>
      <c r="E723" s="173"/>
      <c r="F723" s="173"/>
      <c r="G723" s="173"/>
      <c r="H723" s="168"/>
      <c r="I723" s="168"/>
      <c r="J723" s="168"/>
      <c r="K723" s="168"/>
    </row>
    <row r="724" spans="1:11" s="64" customFormat="1" x14ac:dyDescent="0.2">
      <c r="A724" s="63"/>
      <c r="E724" s="173"/>
      <c r="F724" s="173"/>
      <c r="G724" s="173"/>
      <c r="H724" s="168"/>
      <c r="I724" s="168"/>
      <c r="J724" s="168"/>
      <c r="K724" s="168"/>
    </row>
    <row r="725" spans="1:11" s="64" customFormat="1" x14ac:dyDescent="0.2">
      <c r="A725" s="63"/>
      <c r="E725" s="173"/>
      <c r="F725" s="173"/>
      <c r="G725" s="173"/>
      <c r="H725" s="168"/>
      <c r="I725" s="168"/>
      <c r="J725" s="168"/>
      <c r="K725" s="168"/>
    </row>
    <row r="726" spans="1:11" s="64" customFormat="1" x14ac:dyDescent="0.2">
      <c r="A726" s="63"/>
      <c r="E726" s="173"/>
      <c r="F726" s="173"/>
      <c r="G726" s="173"/>
      <c r="H726" s="168"/>
      <c r="I726" s="168"/>
      <c r="J726" s="168"/>
      <c r="K726" s="168"/>
    </row>
    <row r="727" spans="1:11" s="64" customFormat="1" x14ac:dyDescent="0.2">
      <c r="A727" s="63"/>
      <c r="E727" s="173"/>
      <c r="F727" s="173"/>
      <c r="G727" s="173"/>
      <c r="H727" s="168"/>
      <c r="I727" s="168"/>
      <c r="J727" s="168"/>
      <c r="K727" s="168"/>
    </row>
    <row r="728" spans="1:11" s="64" customFormat="1" x14ac:dyDescent="0.2">
      <c r="A728" s="63"/>
      <c r="E728" s="173"/>
      <c r="F728" s="173"/>
      <c r="G728" s="173"/>
      <c r="H728" s="168"/>
      <c r="I728" s="168"/>
      <c r="J728" s="168"/>
      <c r="K728" s="168"/>
    </row>
    <row r="729" spans="1:11" s="64" customFormat="1" x14ac:dyDescent="0.2">
      <c r="A729" s="63"/>
      <c r="E729" s="173"/>
      <c r="F729" s="173"/>
      <c r="G729" s="173"/>
      <c r="H729" s="168"/>
      <c r="I729" s="168"/>
      <c r="J729" s="168"/>
      <c r="K729" s="168"/>
    </row>
    <row r="730" spans="1:11" s="64" customFormat="1" x14ac:dyDescent="0.2">
      <c r="A730" s="63"/>
      <c r="E730" s="173"/>
      <c r="F730" s="173"/>
      <c r="G730" s="173"/>
      <c r="H730" s="168"/>
      <c r="I730" s="168"/>
      <c r="J730" s="168"/>
      <c r="K730" s="168"/>
    </row>
    <row r="731" spans="1:11" s="64" customFormat="1" x14ac:dyDescent="0.2">
      <c r="A731" s="63"/>
      <c r="E731" s="173"/>
      <c r="F731" s="173"/>
      <c r="G731" s="173"/>
      <c r="H731" s="168"/>
      <c r="I731" s="168"/>
      <c r="J731" s="168"/>
      <c r="K731" s="168"/>
    </row>
    <row r="732" spans="1:11" s="64" customFormat="1" x14ac:dyDescent="0.2">
      <c r="A732" s="63"/>
      <c r="E732" s="173"/>
      <c r="F732" s="173"/>
      <c r="G732" s="173"/>
      <c r="H732" s="168"/>
      <c r="I732" s="168"/>
      <c r="J732" s="168"/>
      <c r="K732" s="168"/>
    </row>
    <row r="733" spans="1:11" s="64" customFormat="1" x14ac:dyDescent="0.2">
      <c r="A733" s="63"/>
      <c r="E733" s="173"/>
      <c r="F733" s="173"/>
      <c r="G733" s="173"/>
      <c r="H733" s="168"/>
      <c r="I733" s="168"/>
      <c r="J733" s="168"/>
      <c r="K733" s="168"/>
    </row>
    <row r="734" spans="1:11" s="64" customFormat="1" x14ac:dyDescent="0.2">
      <c r="A734" s="63"/>
      <c r="E734" s="173"/>
      <c r="F734" s="173"/>
      <c r="G734" s="173"/>
      <c r="H734" s="168"/>
      <c r="I734" s="168"/>
      <c r="J734" s="168"/>
      <c r="K734" s="168"/>
    </row>
    <row r="735" spans="1:11" s="64" customFormat="1" x14ac:dyDescent="0.2">
      <c r="A735" s="63"/>
      <c r="E735" s="173"/>
      <c r="F735" s="173"/>
      <c r="G735" s="173"/>
      <c r="H735" s="168"/>
      <c r="I735" s="168"/>
      <c r="J735" s="168"/>
      <c r="K735" s="168"/>
    </row>
    <row r="736" spans="1:11" s="64" customFormat="1" x14ac:dyDescent="0.2">
      <c r="A736" s="63"/>
      <c r="E736" s="173"/>
      <c r="F736" s="173"/>
      <c r="G736" s="173"/>
      <c r="H736" s="168"/>
      <c r="I736" s="168"/>
      <c r="J736" s="168"/>
      <c r="K736" s="168"/>
    </row>
    <row r="737" spans="1:11" s="64" customFormat="1" x14ac:dyDescent="0.2">
      <c r="A737" s="63"/>
      <c r="E737" s="173"/>
      <c r="F737" s="173"/>
      <c r="G737" s="173"/>
      <c r="H737" s="168"/>
      <c r="I737" s="168"/>
      <c r="J737" s="168"/>
      <c r="K737" s="168"/>
    </row>
    <row r="738" spans="1:11" s="64" customFormat="1" x14ac:dyDescent="0.2">
      <c r="A738" s="63"/>
      <c r="E738" s="173"/>
      <c r="F738" s="173"/>
      <c r="G738" s="173"/>
      <c r="H738" s="168"/>
      <c r="I738" s="168"/>
      <c r="J738" s="168"/>
      <c r="K738" s="168"/>
    </row>
    <row r="739" spans="1:11" s="64" customFormat="1" x14ac:dyDescent="0.2">
      <c r="A739" s="63"/>
      <c r="E739" s="173"/>
      <c r="F739" s="173"/>
      <c r="G739" s="173"/>
      <c r="H739" s="168"/>
      <c r="I739" s="168"/>
      <c r="J739" s="168"/>
      <c r="K739" s="168"/>
    </row>
    <row r="740" spans="1:11" s="64" customFormat="1" x14ac:dyDescent="0.2">
      <c r="A740" s="63"/>
      <c r="E740" s="173"/>
      <c r="F740" s="173"/>
      <c r="G740" s="173"/>
      <c r="H740" s="168"/>
      <c r="I740" s="168"/>
      <c r="J740" s="168"/>
      <c r="K740" s="168"/>
    </row>
    <row r="741" spans="1:11" s="64" customFormat="1" x14ac:dyDescent="0.2">
      <c r="A741" s="63"/>
      <c r="E741" s="173"/>
      <c r="F741" s="173"/>
      <c r="G741" s="173"/>
      <c r="H741" s="168"/>
      <c r="I741" s="168"/>
      <c r="J741" s="168"/>
      <c r="K741" s="168"/>
    </row>
    <row r="742" spans="1:11" s="64" customFormat="1" x14ac:dyDescent="0.2">
      <c r="A742" s="63"/>
      <c r="E742" s="173"/>
      <c r="F742" s="173"/>
      <c r="G742" s="173"/>
      <c r="H742" s="168"/>
      <c r="I742" s="168"/>
      <c r="J742" s="168"/>
      <c r="K742" s="168"/>
    </row>
    <row r="743" spans="1:11" s="64" customFormat="1" x14ac:dyDescent="0.2">
      <c r="A743" s="63"/>
      <c r="E743" s="173"/>
      <c r="F743" s="173"/>
      <c r="G743" s="173"/>
      <c r="H743" s="168"/>
      <c r="I743" s="168"/>
      <c r="J743" s="168"/>
      <c r="K743" s="168"/>
    </row>
    <row r="744" spans="1:11" s="64" customFormat="1" x14ac:dyDescent="0.2">
      <c r="A744" s="63"/>
      <c r="E744" s="173"/>
      <c r="F744" s="173"/>
      <c r="G744" s="173"/>
      <c r="H744" s="168"/>
      <c r="I744" s="168"/>
      <c r="J744" s="168"/>
      <c r="K744" s="168"/>
    </row>
    <row r="745" spans="1:11" s="64" customFormat="1" x14ac:dyDescent="0.2">
      <c r="A745" s="63"/>
      <c r="E745" s="173"/>
      <c r="F745" s="173"/>
      <c r="G745" s="173"/>
      <c r="H745" s="168"/>
      <c r="I745" s="168"/>
      <c r="J745" s="168"/>
      <c r="K745" s="168"/>
    </row>
    <row r="746" spans="1:11" s="64" customFormat="1" x14ac:dyDescent="0.2">
      <c r="A746" s="63"/>
      <c r="E746" s="173"/>
      <c r="F746" s="173"/>
      <c r="G746" s="173"/>
      <c r="H746" s="168"/>
      <c r="I746" s="168"/>
      <c r="J746" s="168"/>
      <c r="K746" s="168"/>
    </row>
    <row r="747" spans="1:11" s="64" customFormat="1" x14ac:dyDescent="0.2">
      <c r="A747" s="63"/>
      <c r="E747" s="173"/>
      <c r="F747" s="173"/>
      <c r="G747" s="173"/>
      <c r="H747" s="168"/>
      <c r="I747" s="168"/>
      <c r="J747" s="168"/>
      <c r="K747" s="168"/>
    </row>
    <row r="748" spans="1:11" s="64" customFormat="1" x14ac:dyDescent="0.2">
      <c r="A748" s="63"/>
      <c r="E748" s="173"/>
      <c r="F748" s="173"/>
      <c r="G748" s="173"/>
      <c r="H748" s="168"/>
      <c r="I748" s="168"/>
      <c r="J748" s="168"/>
      <c r="K748" s="168"/>
    </row>
    <row r="749" spans="1:11" s="64" customFormat="1" x14ac:dyDescent="0.2">
      <c r="A749" s="63"/>
      <c r="E749" s="173"/>
      <c r="F749" s="173"/>
      <c r="G749" s="173"/>
      <c r="H749" s="168"/>
      <c r="I749" s="168"/>
      <c r="J749" s="168"/>
      <c r="K749" s="168"/>
    </row>
    <row r="750" spans="1:11" s="64" customFormat="1" x14ac:dyDescent="0.2">
      <c r="A750" s="63"/>
      <c r="E750" s="173"/>
      <c r="F750" s="173"/>
      <c r="G750" s="173"/>
      <c r="H750" s="168"/>
      <c r="I750" s="168"/>
      <c r="J750" s="168"/>
      <c r="K750" s="168"/>
    </row>
    <row r="751" spans="1:11" s="64" customFormat="1" x14ac:dyDescent="0.2">
      <c r="A751" s="63"/>
      <c r="E751" s="173"/>
      <c r="F751" s="173"/>
      <c r="G751" s="173"/>
      <c r="H751" s="168"/>
      <c r="I751" s="168"/>
      <c r="J751" s="168"/>
      <c r="K751" s="168"/>
    </row>
    <row r="752" spans="1:11" s="64" customFormat="1" x14ac:dyDescent="0.2">
      <c r="A752" s="63"/>
      <c r="E752" s="173"/>
      <c r="F752" s="173"/>
      <c r="G752" s="173"/>
      <c r="H752" s="168"/>
      <c r="I752" s="168"/>
      <c r="J752" s="168"/>
      <c r="K752" s="168"/>
    </row>
    <row r="753" spans="1:11" s="64" customFormat="1" x14ac:dyDescent="0.2">
      <c r="A753" s="63"/>
      <c r="E753" s="173"/>
      <c r="F753" s="173"/>
      <c r="G753" s="173"/>
      <c r="H753" s="168"/>
      <c r="I753" s="168"/>
      <c r="J753" s="168"/>
      <c r="K753" s="168"/>
    </row>
    <row r="754" spans="1:11" s="64" customFormat="1" x14ac:dyDescent="0.2">
      <c r="A754" s="63"/>
      <c r="E754" s="173"/>
      <c r="F754" s="173"/>
      <c r="G754" s="173"/>
      <c r="H754" s="168"/>
      <c r="I754" s="168"/>
      <c r="J754" s="168"/>
      <c r="K754" s="168"/>
    </row>
    <row r="755" spans="1:11" s="64" customFormat="1" x14ac:dyDescent="0.2">
      <c r="A755" s="63"/>
      <c r="E755" s="173"/>
      <c r="F755" s="173"/>
      <c r="G755" s="173"/>
      <c r="H755" s="168"/>
      <c r="I755" s="168"/>
      <c r="J755" s="168"/>
      <c r="K755" s="168"/>
    </row>
    <row r="756" spans="1:11" s="64" customFormat="1" x14ac:dyDescent="0.2">
      <c r="A756" s="63"/>
      <c r="E756" s="173"/>
      <c r="F756" s="173"/>
      <c r="G756" s="173"/>
      <c r="H756" s="168"/>
      <c r="I756" s="168"/>
      <c r="J756" s="168"/>
      <c r="K756" s="168"/>
    </row>
    <row r="757" spans="1:11" s="64" customFormat="1" x14ac:dyDescent="0.2">
      <c r="A757" s="63"/>
      <c r="E757" s="173"/>
      <c r="F757" s="173"/>
      <c r="G757" s="173"/>
      <c r="H757" s="168"/>
      <c r="I757" s="168"/>
      <c r="J757" s="168"/>
      <c r="K757" s="168"/>
    </row>
    <row r="758" spans="1:11" s="64" customFormat="1" x14ac:dyDescent="0.2">
      <c r="A758" s="63"/>
      <c r="E758" s="173"/>
      <c r="F758" s="173"/>
      <c r="G758" s="173"/>
      <c r="H758" s="168"/>
      <c r="I758" s="168"/>
      <c r="J758" s="168"/>
      <c r="K758" s="168"/>
    </row>
    <row r="759" spans="1:11" s="64" customFormat="1" x14ac:dyDescent="0.2">
      <c r="A759" s="63"/>
      <c r="E759" s="173"/>
      <c r="F759" s="173"/>
      <c r="G759" s="173"/>
      <c r="H759" s="168"/>
      <c r="I759" s="168"/>
      <c r="J759" s="168"/>
      <c r="K759" s="168"/>
    </row>
    <row r="760" spans="1:11" s="64" customFormat="1" x14ac:dyDescent="0.2">
      <c r="A760" s="63"/>
      <c r="E760" s="173"/>
      <c r="F760" s="173"/>
      <c r="G760" s="173"/>
      <c r="H760" s="168"/>
      <c r="I760" s="168"/>
      <c r="J760" s="168"/>
      <c r="K760" s="168"/>
    </row>
    <row r="761" spans="1:11" s="64" customFormat="1" x14ac:dyDescent="0.2">
      <c r="A761" s="63"/>
      <c r="E761" s="173"/>
      <c r="F761" s="173"/>
      <c r="G761" s="173"/>
      <c r="H761" s="168"/>
      <c r="I761" s="168"/>
      <c r="J761" s="168"/>
      <c r="K761" s="168"/>
    </row>
    <row r="762" spans="1:11" s="64" customFormat="1" x14ac:dyDescent="0.2">
      <c r="A762" s="63"/>
      <c r="E762" s="173"/>
      <c r="F762" s="173"/>
      <c r="G762" s="173"/>
      <c r="H762" s="168"/>
      <c r="I762" s="168"/>
      <c r="J762" s="168"/>
      <c r="K762" s="168"/>
    </row>
    <row r="763" spans="1:11" s="64" customFormat="1" x14ac:dyDescent="0.2">
      <c r="A763" s="63"/>
      <c r="E763" s="173"/>
      <c r="F763" s="173"/>
      <c r="G763" s="173"/>
      <c r="H763" s="168"/>
      <c r="I763" s="168"/>
      <c r="J763" s="168"/>
      <c r="K763" s="168"/>
    </row>
    <row r="764" spans="1:11" s="64" customFormat="1" x14ac:dyDescent="0.2">
      <c r="A764" s="63"/>
      <c r="E764" s="173"/>
      <c r="F764" s="173"/>
      <c r="G764" s="173"/>
      <c r="H764" s="168"/>
      <c r="I764" s="168"/>
      <c r="J764" s="168"/>
      <c r="K764" s="168"/>
    </row>
    <row r="765" spans="1:11" s="64" customFormat="1" x14ac:dyDescent="0.2">
      <c r="A765" s="63"/>
      <c r="E765" s="173"/>
      <c r="F765" s="173"/>
      <c r="G765" s="173"/>
      <c r="H765" s="168"/>
      <c r="I765" s="168"/>
      <c r="J765" s="168"/>
      <c r="K765" s="168"/>
    </row>
    <row r="766" spans="1:11" s="64" customFormat="1" x14ac:dyDescent="0.2">
      <c r="A766" s="63"/>
      <c r="E766" s="173"/>
      <c r="F766" s="173"/>
      <c r="G766" s="173"/>
      <c r="H766" s="168"/>
      <c r="I766" s="168"/>
      <c r="J766" s="168"/>
      <c r="K766" s="168"/>
    </row>
    <row r="767" spans="1:11" s="64" customFormat="1" x14ac:dyDescent="0.2">
      <c r="A767" s="63"/>
      <c r="E767" s="173"/>
      <c r="F767" s="173"/>
      <c r="G767" s="173"/>
      <c r="H767" s="168"/>
      <c r="I767" s="168"/>
      <c r="J767" s="168"/>
      <c r="K767" s="168"/>
    </row>
    <row r="768" spans="1:11" s="64" customFormat="1" x14ac:dyDescent="0.2">
      <c r="A768" s="63"/>
      <c r="E768" s="173"/>
      <c r="F768" s="173"/>
      <c r="G768" s="173"/>
      <c r="H768" s="168"/>
      <c r="I768" s="168"/>
      <c r="J768" s="168"/>
      <c r="K768" s="168"/>
    </row>
    <row r="769" spans="1:11" s="64" customFormat="1" x14ac:dyDescent="0.2">
      <c r="A769" s="63"/>
      <c r="E769" s="173"/>
      <c r="F769" s="173"/>
      <c r="G769" s="173"/>
      <c r="H769" s="168"/>
      <c r="I769" s="168"/>
      <c r="J769" s="168"/>
      <c r="K769" s="168"/>
    </row>
    <row r="770" spans="1:11" s="64" customFormat="1" x14ac:dyDescent="0.2">
      <c r="A770" s="63"/>
      <c r="E770" s="173"/>
      <c r="F770" s="173"/>
      <c r="G770" s="173"/>
      <c r="H770" s="168"/>
      <c r="I770" s="168"/>
      <c r="J770" s="168"/>
      <c r="K770" s="168"/>
    </row>
    <row r="771" spans="1:11" s="64" customFormat="1" x14ac:dyDescent="0.2">
      <c r="A771" s="63"/>
      <c r="E771" s="173"/>
      <c r="F771" s="173"/>
      <c r="G771" s="173"/>
      <c r="H771" s="168"/>
      <c r="I771" s="168"/>
      <c r="J771" s="168"/>
      <c r="K771" s="168"/>
    </row>
    <row r="772" spans="1:11" s="64" customFormat="1" x14ac:dyDescent="0.2">
      <c r="A772" s="63"/>
      <c r="E772" s="173"/>
      <c r="F772" s="173"/>
      <c r="G772" s="173"/>
      <c r="H772" s="168"/>
      <c r="I772" s="168"/>
      <c r="J772" s="168"/>
      <c r="K772" s="168"/>
    </row>
    <row r="773" spans="1:11" s="64" customFormat="1" x14ac:dyDescent="0.2">
      <c r="A773" s="63"/>
      <c r="E773" s="173"/>
      <c r="F773" s="173"/>
      <c r="G773" s="173"/>
      <c r="H773" s="168"/>
      <c r="I773" s="168"/>
      <c r="J773" s="168"/>
      <c r="K773" s="168"/>
    </row>
    <row r="774" spans="1:11" s="64" customFormat="1" x14ac:dyDescent="0.2">
      <c r="A774" s="63"/>
      <c r="E774" s="173"/>
      <c r="F774" s="173"/>
      <c r="G774" s="173"/>
      <c r="H774" s="168"/>
      <c r="I774" s="168"/>
      <c r="J774" s="168"/>
      <c r="K774" s="168"/>
    </row>
    <row r="775" spans="1:11" s="64" customFormat="1" x14ac:dyDescent="0.2">
      <c r="A775" s="63"/>
      <c r="E775" s="173"/>
      <c r="F775" s="173"/>
      <c r="G775" s="173"/>
      <c r="H775" s="168"/>
      <c r="I775" s="168"/>
      <c r="J775" s="168"/>
      <c r="K775" s="168"/>
    </row>
    <row r="776" spans="1:11" s="64" customFormat="1" x14ac:dyDescent="0.2">
      <c r="A776" s="63"/>
      <c r="E776" s="173"/>
      <c r="F776" s="173"/>
      <c r="G776" s="173"/>
      <c r="H776" s="168"/>
      <c r="I776" s="168"/>
      <c r="J776" s="168"/>
      <c r="K776" s="168"/>
    </row>
    <row r="777" spans="1:11" s="64" customFormat="1" x14ac:dyDescent="0.2">
      <c r="A777" s="63"/>
      <c r="E777" s="173"/>
      <c r="F777" s="173"/>
      <c r="G777" s="173"/>
      <c r="H777" s="168"/>
      <c r="I777" s="168"/>
      <c r="J777" s="168"/>
      <c r="K777" s="168"/>
    </row>
    <row r="778" spans="1:11" s="64" customFormat="1" x14ac:dyDescent="0.2">
      <c r="A778" s="63"/>
      <c r="E778" s="173"/>
      <c r="F778" s="173"/>
      <c r="G778" s="173"/>
      <c r="H778" s="168"/>
      <c r="I778" s="168"/>
      <c r="J778" s="168"/>
      <c r="K778" s="168"/>
    </row>
    <row r="779" spans="1:11" s="64" customFormat="1" x14ac:dyDescent="0.2">
      <c r="A779" s="63"/>
      <c r="E779" s="173"/>
      <c r="F779" s="173"/>
      <c r="G779" s="173"/>
      <c r="H779" s="168"/>
      <c r="I779" s="168"/>
      <c r="J779" s="168"/>
      <c r="K779" s="168"/>
    </row>
    <row r="780" spans="1:11" s="64" customFormat="1" x14ac:dyDescent="0.2">
      <c r="A780" s="63"/>
      <c r="E780" s="173"/>
      <c r="F780" s="173"/>
      <c r="G780" s="173"/>
      <c r="H780" s="168"/>
      <c r="I780" s="168"/>
      <c r="J780" s="168"/>
      <c r="K780" s="168"/>
    </row>
    <row r="781" spans="1:11" s="64" customFormat="1" x14ac:dyDescent="0.2">
      <c r="A781" s="63"/>
      <c r="E781" s="173"/>
      <c r="F781" s="173"/>
      <c r="G781" s="173"/>
      <c r="H781" s="168"/>
      <c r="I781" s="168"/>
      <c r="J781" s="168"/>
      <c r="K781" s="168"/>
    </row>
    <row r="782" spans="1:11" s="64" customFormat="1" x14ac:dyDescent="0.2">
      <c r="A782" s="63"/>
      <c r="E782" s="173"/>
      <c r="F782" s="173"/>
      <c r="G782" s="173"/>
      <c r="H782" s="168"/>
      <c r="I782" s="168"/>
      <c r="J782" s="168"/>
      <c r="K782" s="168"/>
    </row>
    <row r="783" spans="1:11" s="64" customFormat="1" x14ac:dyDescent="0.2">
      <c r="A783" s="63"/>
      <c r="E783" s="173"/>
      <c r="F783" s="173"/>
      <c r="G783" s="173"/>
      <c r="H783" s="168"/>
      <c r="I783" s="168"/>
      <c r="J783" s="168"/>
      <c r="K783" s="168"/>
    </row>
    <row r="784" spans="1:11" s="64" customFormat="1" x14ac:dyDescent="0.2">
      <c r="A784" s="63"/>
      <c r="E784" s="173"/>
      <c r="F784" s="173"/>
      <c r="G784" s="173"/>
      <c r="H784" s="168"/>
      <c r="I784" s="168"/>
      <c r="J784" s="168"/>
      <c r="K784" s="168"/>
    </row>
    <row r="785" spans="1:11" s="64" customFormat="1" x14ac:dyDescent="0.2">
      <c r="A785" s="63"/>
      <c r="E785" s="173"/>
      <c r="F785" s="173"/>
      <c r="G785" s="173"/>
      <c r="H785" s="168"/>
      <c r="I785" s="168"/>
      <c r="J785" s="168"/>
      <c r="K785" s="168"/>
    </row>
    <row r="786" spans="1:11" s="64" customFormat="1" x14ac:dyDescent="0.2">
      <c r="A786" s="63"/>
      <c r="E786" s="173"/>
      <c r="F786" s="173"/>
      <c r="G786" s="173"/>
      <c r="H786" s="168"/>
      <c r="I786" s="168"/>
      <c r="J786" s="168"/>
      <c r="K786" s="168"/>
    </row>
    <row r="787" spans="1:11" s="64" customFormat="1" x14ac:dyDescent="0.2">
      <c r="A787" s="63"/>
      <c r="E787" s="173"/>
      <c r="F787" s="173"/>
      <c r="G787" s="173"/>
      <c r="H787" s="168"/>
      <c r="I787" s="168"/>
      <c r="J787" s="168"/>
      <c r="K787" s="168"/>
    </row>
    <row r="788" spans="1:11" s="64" customFormat="1" x14ac:dyDescent="0.2">
      <c r="A788" s="63"/>
      <c r="E788" s="173"/>
      <c r="F788" s="173"/>
      <c r="G788" s="173"/>
      <c r="H788" s="168"/>
      <c r="I788" s="168"/>
      <c r="J788" s="168"/>
      <c r="K788" s="168"/>
    </row>
    <row r="789" spans="1:11" s="64" customFormat="1" x14ac:dyDescent="0.2">
      <c r="A789" s="63"/>
      <c r="E789" s="173"/>
      <c r="F789" s="173"/>
      <c r="G789" s="173"/>
      <c r="H789" s="168"/>
      <c r="I789" s="168"/>
      <c r="J789" s="168"/>
      <c r="K789" s="168"/>
    </row>
    <row r="790" spans="1:11" s="64" customFormat="1" x14ac:dyDescent="0.2">
      <c r="A790" s="63"/>
      <c r="E790" s="173"/>
      <c r="F790" s="173"/>
      <c r="G790" s="173"/>
      <c r="H790" s="168"/>
      <c r="I790" s="168"/>
      <c r="J790" s="168"/>
      <c r="K790" s="168"/>
    </row>
    <row r="791" spans="1:11" s="64" customFormat="1" x14ac:dyDescent="0.2">
      <c r="A791" s="63"/>
      <c r="E791" s="173"/>
      <c r="F791" s="173"/>
      <c r="G791" s="173"/>
      <c r="H791" s="168"/>
      <c r="I791" s="168"/>
      <c r="J791" s="168"/>
      <c r="K791" s="168"/>
    </row>
    <row r="792" spans="1:11" s="64" customFormat="1" x14ac:dyDescent="0.2">
      <c r="A792" s="63"/>
      <c r="E792" s="173"/>
      <c r="F792" s="173"/>
      <c r="G792" s="173"/>
      <c r="H792" s="168"/>
      <c r="I792" s="168"/>
      <c r="J792" s="168"/>
      <c r="K792" s="168"/>
    </row>
    <row r="793" spans="1:11" s="64" customFormat="1" x14ac:dyDescent="0.2">
      <c r="A793" s="63"/>
      <c r="E793" s="173"/>
      <c r="F793" s="173"/>
      <c r="G793" s="173"/>
      <c r="H793" s="168"/>
      <c r="I793" s="168"/>
      <c r="J793" s="168"/>
      <c r="K793" s="168"/>
    </row>
    <row r="794" spans="1:11" s="64" customFormat="1" x14ac:dyDescent="0.2">
      <c r="A794" s="63"/>
      <c r="E794" s="173"/>
      <c r="F794" s="173"/>
      <c r="G794" s="173"/>
      <c r="H794" s="168"/>
      <c r="I794" s="168"/>
      <c r="J794" s="168"/>
      <c r="K794" s="168"/>
    </row>
    <row r="795" spans="1:11" s="64" customFormat="1" x14ac:dyDescent="0.2">
      <c r="A795" s="63"/>
      <c r="E795" s="173"/>
      <c r="F795" s="173"/>
      <c r="G795" s="173"/>
      <c r="H795" s="168"/>
      <c r="I795" s="168"/>
      <c r="J795" s="168"/>
      <c r="K795" s="168"/>
    </row>
    <row r="796" spans="1:11" s="64" customFormat="1" x14ac:dyDescent="0.2">
      <c r="A796" s="63"/>
      <c r="E796" s="173"/>
      <c r="F796" s="173"/>
      <c r="G796" s="173"/>
      <c r="H796" s="168"/>
      <c r="I796" s="168"/>
      <c r="J796" s="168"/>
      <c r="K796" s="168"/>
    </row>
    <row r="797" spans="1:11" s="64" customFormat="1" x14ac:dyDescent="0.2">
      <c r="A797" s="63"/>
      <c r="E797" s="173"/>
      <c r="F797" s="173"/>
      <c r="G797" s="173"/>
      <c r="H797" s="168"/>
      <c r="I797" s="168"/>
      <c r="J797" s="168"/>
      <c r="K797" s="168"/>
    </row>
    <row r="798" spans="1:11" s="64" customFormat="1" x14ac:dyDescent="0.2">
      <c r="A798" s="63"/>
      <c r="E798" s="173"/>
      <c r="F798" s="173"/>
      <c r="G798" s="173"/>
      <c r="H798" s="168"/>
      <c r="I798" s="168"/>
      <c r="J798" s="168"/>
      <c r="K798" s="168"/>
    </row>
    <row r="799" spans="1:11" s="64" customFormat="1" x14ac:dyDescent="0.2">
      <c r="A799" s="63"/>
      <c r="E799" s="173"/>
      <c r="F799" s="173"/>
      <c r="G799" s="173"/>
      <c r="H799" s="168"/>
      <c r="I799" s="168"/>
      <c r="J799" s="168"/>
      <c r="K799" s="168"/>
    </row>
    <row r="800" spans="1:11" s="64" customFormat="1" x14ac:dyDescent="0.2">
      <c r="A800" s="63"/>
      <c r="E800" s="173"/>
      <c r="F800" s="173"/>
      <c r="G800" s="173"/>
      <c r="H800" s="168"/>
      <c r="I800" s="168"/>
      <c r="J800" s="168"/>
      <c r="K800" s="168"/>
    </row>
    <row r="801" spans="1:11" s="64" customFormat="1" x14ac:dyDescent="0.2">
      <c r="A801" s="63"/>
      <c r="E801" s="173"/>
      <c r="F801" s="173"/>
      <c r="G801" s="173"/>
      <c r="H801" s="168"/>
      <c r="I801" s="168"/>
      <c r="J801" s="168"/>
      <c r="K801" s="168"/>
    </row>
    <row r="802" spans="1:11" s="64" customFormat="1" x14ac:dyDescent="0.2">
      <c r="A802" s="63"/>
      <c r="E802" s="173"/>
      <c r="F802" s="173"/>
      <c r="G802" s="173"/>
      <c r="H802" s="168"/>
      <c r="I802" s="168"/>
      <c r="J802" s="168"/>
      <c r="K802" s="168"/>
    </row>
    <row r="803" spans="1:11" s="64" customFormat="1" x14ac:dyDescent="0.2">
      <c r="A803" s="63"/>
      <c r="E803" s="173"/>
      <c r="F803" s="173"/>
      <c r="G803" s="173"/>
      <c r="H803" s="168"/>
      <c r="I803" s="168"/>
      <c r="J803" s="168"/>
      <c r="K803" s="168"/>
    </row>
    <row r="804" spans="1:11" s="64" customFormat="1" x14ac:dyDescent="0.2">
      <c r="A804" s="63"/>
      <c r="E804" s="173"/>
      <c r="F804" s="173"/>
      <c r="G804" s="173"/>
      <c r="H804" s="168"/>
      <c r="I804" s="168"/>
      <c r="J804" s="168"/>
      <c r="K804" s="168"/>
    </row>
    <row r="805" spans="1:11" s="64" customFormat="1" x14ac:dyDescent="0.2">
      <c r="A805" s="63"/>
      <c r="E805" s="173"/>
      <c r="F805" s="173"/>
      <c r="G805" s="173"/>
      <c r="H805" s="168"/>
      <c r="I805" s="168"/>
      <c r="J805" s="168"/>
      <c r="K805" s="168"/>
    </row>
    <row r="806" spans="1:11" s="64" customFormat="1" x14ac:dyDescent="0.2">
      <c r="A806" s="63"/>
      <c r="E806" s="173"/>
      <c r="F806" s="173"/>
      <c r="G806" s="173"/>
      <c r="H806" s="168"/>
      <c r="I806" s="168"/>
      <c r="J806" s="168"/>
      <c r="K806" s="168"/>
    </row>
    <row r="807" spans="1:11" s="64" customFormat="1" x14ac:dyDescent="0.2">
      <c r="A807" s="63"/>
      <c r="E807" s="173"/>
      <c r="F807" s="173"/>
      <c r="G807" s="173"/>
      <c r="H807" s="168"/>
      <c r="I807" s="168"/>
      <c r="J807" s="168"/>
      <c r="K807" s="168"/>
    </row>
    <row r="808" spans="1:11" s="64" customFormat="1" x14ac:dyDescent="0.2">
      <c r="A808" s="63"/>
      <c r="E808" s="173"/>
      <c r="F808" s="173"/>
      <c r="G808" s="173"/>
      <c r="H808" s="168"/>
      <c r="I808" s="168"/>
      <c r="J808" s="168"/>
      <c r="K808" s="168"/>
    </row>
    <row r="809" spans="1:11" s="64" customFormat="1" x14ac:dyDescent="0.2">
      <c r="A809" s="63"/>
      <c r="E809" s="173"/>
      <c r="F809" s="173"/>
      <c r="G809" s="173"/>
      <c r="H809" s="168"/>
      <c r="I809" s="168"/>
      <c r="J809" s="168"/>
      <c r="K809" s="168"/>
    </row>
    <row r="810" spans="1:11" s="64" customFormat="1" x14ac:dyDescent="0.2">
      <c r="A810" s="63"/>
      <c r="E810" s="173"/>
      <c r="F810" s="173"/>
      <c r="G810" s="173"/>
      <c r="H810" s="168"/>
      <c r="I810" s="168"/>
      <c r="J810" s="168"/>
      <c r="K810" s="168"/>
    </row>
    <row r="811" spans="1:11" s="64" customFormat="1" x14ac:dyDescent="0.2">
      <c r="A811" s="63"/>
      <c r="E811" s="173"/>
      <c r="F811" s="173"/>
      <c r="G811" s="173"/>
      <c r="H811" s="168"/>
      <c r="I811" s="168"/>
      <c r="J811" s="168"/>
      <c r="K811" s="168"/>
    </row>
    <row r="812" spans="1:11" s="64" customFormat="1" x14ac:dyDescent="0.2">
      <c r="A812" s="63"/>
      <c r="E812" s="173"/>
      <c r="F812" s="173"/>
      <c r="G812" s="173"/>
      <c r="H812" s="168"/>
      <c r="I812" s="168"/>
      <c r="J812" s="168"/>
      <c r="K812" s="168"/>
    </row>
    <row r="813" spans="1:11" s="64" customFormat="1" x14ac:dyDescent="0.2">
      <c r="A813" s="63"/>
      <c r="E813" s="173"/>
      <c r="F813" s="173"/>
      <c r="G813" s="173"/>
      <c r="H813" s="168"/>
      <c r="I813" s="168"/>
      <c r="J813" s="168"/>
      <c r="K813" s="168"/>
    </row>
    <row r="814" spans="1:11" s="64" customFormat="1" x14ac:dyDescent="0.2">
      <c r="A814" s="63"/>
      <c r="E814" s="173"/>
      <c r="F814" s="173"/>
      <c r="G814" s="173"/>
      <c r="H814" s="168"/>
      <c r="I814" s="168"/>
      <c r="J814" s="168"/>
      <c r="K814" s="168"/>
    </row>
    <row r="815" spans="1:11" s="64" customFormat="1" x14ac:dyDescent="0.2">
      <c r="A815" s="63"/>
      <c r="E815" s="173"/>
      <c r="F815" s="173"/>
      <c r="G815" s="173"/>
      <c r="H815" s="168"/>
      <c r="I815" s="168"/>
      <c r="J815" s="168"/>
      <c r="K815" s="168"/>
    </row>
    <row r="816" spans="1:11" s="64" customFormat="1" x14ac:dyDescent="0.2">
      <c r="A816" s="63"/>
      <c r="E816" s="173"/>
      <c r="F816" s="173"/>
      <c r="G816" s="173"/>
      <c r="H816" s="168"/>
      <c r="I816" s="168"/>
      <c r="J816" s="168"/>
      <c r="K816" s="168"/>
    </row>
    <row r="817" spans="1:11" s="64" customFormat="1" x14ac:dyDescent="0.2">
      <c r="A817" s="63"/>
      <c r="E817" s="173"/>
      <c r="F817" s="173"/>
      <c r="G817" s="173"/>
      <c r="H817" s="168"/>
      <c r="I817" s="168"/>
      <c r="J817" s="168"/>
      <c r="K817" s="168"/>
    </row>
    <row r="818" spans="1:11" s="64" customFormat="1" x14ac:dyDescent="0.2">
      <c r="A818" s="63"/>
      <c r="E818" s="173"/>
      <c r="F818" s="173"/>
      <c r="G818" s="173"/>
      <c r="H818" s="168"/>
      <c r="I818" s="168"/>
      <c r="J818" s="168"/>
      <c r="K818" s="168"/>
    </row>
    <row r="819" spans="1:11" s="64" customFormat="1" x14ac:dyDescent="0.2">
      <c r="A819" s="63"/>
      <c r="E819" s="173"/>
      <c r="F819" s="173"/>
      <c r="G819" s="173"/>
      <c r="H819" s="168"/>
      <c r="I819" s="168"/>
      <c r="J819" s="168"/>
      <c r="K819" s="168"/>
    </row>
    <row r="820" spans="1:11" s="64" customFormat="1" x14ac:dyDescent="0.2">
      <c r="A820" s="63"/>
      <c r="E820" s="173"/>
      <c r="F820" s="173"/>
      <c r="G820" s="173"/>
      <c r="H820" s="168"/>
      <c r="I820" s="168"/>
      <c r="J820" s="168"/>
      <c r="K820" s="168"/>
    </row>
    <row r="821" spans="1:11" s="64" customFormat="1" x14ac:dyDescent="0.2">
      <c r="A821" s="63"/>
      <c r="E821" s="173"/>
      <c r="F821" s="173"/>
      <c r="G821" s="173"/>
      <c r="H821" s="168"/>
      <c r="I821" s="168"/>
      <c r="J821" s="168"/>
      <c r="K821" s="168"/>
    </row>
    <row r="822" spans="1:11" s="64" customFormat="1" x14ac:dyDescent="0.2">
      <c r="A822" s="63"/>
      <c r="E822" s="173"/>
      <c r="F822" s="173"/>
      <c r="G822" s="173"/>
      <c r="H822" s="168"/>
      <c r="I822" s="168"/>
      <c r="J822" s="168"/>
      <c r="K822" s="168"/>
    </row>
    <row r="823" spans="1:11" s="64" customFormat="1" x14ac:dyDescent="0.2">
      <c r="A823" s="63"/>
      <c r="E823" s="173"/>
      <c r="F823" s="173"/>
      <c r="G823" s="173"/>
      <c r="H823" s="168"/>
      <c r="I823" s="168"/>
      <c r="J823" s="168"/>
      <c r="K823" s="168"/>
    </row>
    <row r="824" spans="1:11" s="64" customFormat="1" x14ac:dyDescent="0.2">
      <c r="A824" s="63"/>
      <c r="E824" s="173"/>
      <c r="F824" s="173"/>
      <c r="G824" s="173"/>
      <c r="H824" s="168"/>
      <c r="I824" s="168"/>
      <c r="J824" s="168"/>
      <c r="K824" s="168"/>
    </row>
    <row r="825" spans="1:11" s="64" customFormat="1" x14ac:dyDescent="0.2">
      <c r="A825" s="63"/>
      <c r="E825" s="173"/>
      <c r="F825" s="173"/>
      <c r="G825" s="173"/>
      <c r="H825" s="168"/>
      <c r="I825" s="168"/>
      <c r="J825" s="168"/>
      <c r="K825" s="168"/>
    </row>
    <row r="826" spans="1:11" s="64" customFormat="1" x14ac:dyDescent="0.2">
      <c r="A826" s="63"/>
      <c r="E826" s="173"/>
      <c r="F826" s="173"/>
      <c r="G826" s="173"/>
      <c r="H826" s="168"/>
      <c r="I826" s="168"/>
      <c r="J826" s="168"/>
      <c r="K826" s="168"/>
    </row>
    <row r="827" spans="1:11" s="64" customFormat="1" x14ac:dyDescent="0.2">
      <c r="A827" s="63"/>
      <c r="E827" s="173"/>
      <c r="F827" s="173"/>
      <c r="G827" s="173"/>
      <c r="H827" s="168"/>
      <c r="I827" s="168"/>
      <c r="J827" s="168"/>
      <c r="K827" s="168"/>
    </row>
    <row r="828" spans="1:11" s="64" customFormat="1" x14ac:dyDescent="0.2">
      <c r="A828" s="63"/>
      <c r="E828" s="173"/>
      <c r="F828" s="173"/>
      <c r="G828" s="173"/>
      <c r="H828" s="168"/>
      <c r="I828" s="168"/>
      <c r="J828" s="168"/>
      <c r="K828" s="168"/>
    </row>
    <row r="829" spans="1:11" s="64" customFormat="1" x14ac:dyDescent="0.2">
      <c r="A829" s="63"/>
      <c r="E829" s="173"/>
      <c r="F829" s="173"/>
      <c r="G829" s="173"/>
      <c r="H829" s="168"/>
      <c r="I829" s="168"/>
      <c r="J829" s="168"/>
      <c r="K829" s="168"/>
    </row>
    <row r="830" spans="1:11" s="64" customFormat="1" x14ac:dyDescent="0.2">
      <c r="A830" s="63"/>
      <c r="E830" s="173"/>
      <c r="F830" s="173"/>
      <c r="G830" s="173"/>
      <c r="H830" s="168"/>
      <c r="I830" s="168"/>
      <c r="J830" s="168"/>
      <c r="K830" s="168"/>
    </row>
    <row r="831" spans="1:11" s="64" customFormat="1" x14ac:dyDescent="0.2">
      <c r="A831" s="63"/>
      <c r="E831" s="173"/>
      <c r="F831" s="173"/>
      <c r="G831" s="173"/>
      <c r="H831" s="168"/>
      <c r="I831" s="168"/>
      <c r="J831" s="168"/>
      <c r="K831" s="168"/>
    </row>
    <row r="832" spans="1:11" s="64" customFormat="1" x14ac:dyDescent="0.2">
      <c r="A832" s="63"/>
      <c r="E832" s="173"/>
      <c r="F832" s="173"/>
      <c r="G832" s="173"/>
      <c r="H832" s="168"/>
      <c r="I832" s="168"/>
      <c r="J832" s="168"/>
      <c r="K832" s="168"/>
    </row>
    <row r="833" spans="1:11" s="64" customFormat="1" x14ac:dyDescent="0.2">
      <c r="A833" s="63"/>
      <c r="E833" s="173"/>
      <c r="F833" s="173"/>
      <c r="G833" s="173"/>
      <c r="H833" s="168"/>
      <c r="I833" s="168"/>
      <c r="J833" s="168"/>
      <c r="K833" s="168"/>
    </row>
    <row r="834" spans="1:11" s="64" customFormat="1" x14ac:dyDescent="0.2">
      <c r="A834" s="63"/>
      <c r="E834" s="173"/>
      <c r="F834" s="173"/>
      <c r="G834" s="173"/>
      <c r="H834" s="168"/>
      <c r="I834" s="168"/>
      <c r="J834" s="168"/>
      <c r="K834" s="168"/>
    </row>
    <row r="835" spans="1:11" s="64" customFormat="1" x14ac:dyDescent="0.2">
      <c r="A835" s="63"/>
      <c r="E835" s="173"/>
      <c r="F835" s="173"/>
      <c r="G835" s="173"/>
      <c r="H835" s="168"/>
      <c r="I835" s="168"/>
      <c r="J835" s="168"/>
      <c r="K835" s="168"/>
    </row>
    <row r="836" spans="1:11" s="64" customFormat="1" x14ac:dyDescent="0.2">
      <c r="A836" s="63"/>
      <c r="E836" s="173"/>
      <c r="F836" s="173"/>
      <c r="G836" s="173"/>
      <c r="H836" s="168"/>
      <c r="I836" s="168"/>
      <c r="J836" s="168"/>
      <c r="K836" s="168"/>
    </row>
    <row r="837" spans="1:11" s="64" customFormat="1" x14ac:dyDescent="0.2">
      <c r="A837" s="63"/>
      <c r="E837" s="173"/>
      <c r="F837" s="173"/>
      <c r="G837" s="173"/>
      <c r="H837" s="168"/>
      <c r="I837" s="168"/>
      <c r="J837" s="168"/>
      <c r="K837" s="168"/>
    </row>
    <row r="838" spans="1:11" s="64" customFormat="1" x14ac:dyDescent="0.2">
      <c r="A838" s="63"/>
      <c r="E838" s="173"/>
      <c r="F838" s="173"/>
      <c r="G838" s="173"/>
      <c r="H838" s="168"/>
      <c r="I838" s="168"/>
      <c r="J838" s="168"/>
      <c r="K838" s="168"/>
    </row>
    <row r="839" spans="1:11" s="64" customFormat="1" x14ac:dyDescent="0.2">
      <c r="A839" s="63"/>
      <c r="E839" s="173"/>
      <c r="F839" s="173"/>
      <c r="G839" s="173"/>
      <c r="H839" s="168"/>
      <c r="I839" s="168"/>
      <c r="J839" s="168"/>
      <c r="K839" s="168"/>
    </row>
    <row r="840" spans="1:11" s="64" customFormat="1" x14ac:dyDescent="0.2">
      <c r="A840" s="63"/>
      <c r="E840" s="173"/>
      <c r="F840" s="173"/>
      <c r="G840" s="173"/>
      <c r="H840" s="168"/>
      <c r="I840" s="168"/>
      <c r="J840" s="168"/>
      <c r="K840" s="168"/>
    </row>
    <row r="841" spans="1:11" s="64" customFormat="1" x14ac:dyDescent="0.2">
      <c r="A841" s="63"/>
      <c r="E841" s="173"/>
      <c r="F841" s="173"/>
      <c r="G841" s="173"/>
      <c r="H841" s="168"/>
      <c r="I841" s="168"/>
      <c r="J841" s="168"/>
      <c r="K841" s="168"/>
    </row>
    <row r="842" spans="1:11" s="64" customFormat="1" x14ac:dyDescent="0.2">
      <c r="A842" s="63"/>
      <c r="E842" s="173"/>
      <c r="F842" s="173"/>
      <c r="G842" s="173"/>
      <c r="H842" s="168"/>
      <c r="I842" s="168"/>
      <c r="J842" s="168"/>
      <c r="K842" s="168"/>
    </row>
    <row r="843" spans="1:11" s="64" customFormat="1" x14ac:dyDescent="0.2">
      <c r="A843" s="63"/>
      <c r="E843" s="173"/>
      <c r="F843" s="173"/>
      <c r="G843" s="173"/>
      <c r="H843" s="168"/>
      <c r="I843" s="168"/>
      <c r="J843" s="168"/>
      <c r="K843" s="168"/>
    </row>
    <row r="844" spans="1:11" s="64" customFormat="1" x14ac:dyDescent="0.2">
      <c r="A844" s="63"/>
      <c r="E844" s="173"/>
      <c r="F844" s="173"/>
      <c r="G844" s="173"/>
      <c r="H844" s="168"/>
      <c r="I844" s="168"/>
      <c r="J844" s="168"/>
      <c r="K844" s="168"/>
    </row>
    <row r="845" spans="1:11" s="64" customFormat="1" x14ac:dyDescent="0.2">
      <c r="A845" s="63"/>
      <c r="E845" s="173"/>
      <c r="F845" s="173"/>
      <c r="G845" s="173"/>
      <c r="H845" s="168"/>
      <c r="I845" s="168"/>
      <c r="J845" s="168"/>
      <c r="K845" s="168"/>
    </row>
    <row r="846" spans="1:11" s="64" customFormat="1" x14ac:dyDescent="0.2">
      <c r="A846" s="63"/>
      <c r="E846" s="173"/>
      <c r="F846" s="173"/>
      <c r="G846" s="173"/>
      <c r="H846" s="168"/>
      <c r="I846" s="168"/>
      <c r="J846" s="168"/>
      <c r="K846" s="168"/>
    </row>
    <row r="847" spans="1:11" s="64" customFormat="1" x14ac:dyDescent="0.2">
      <c r="A847" s="63"/>
      <c r="E847" s="173"/>
      <c r="F847" s="173"/>
      <c r="G847" s="173"/>
      <c r="H847" s="168"/>
      <c r="I847" s="168"/>
      <c r="J847" s="168"/>
      <c r="K847" s="168"/>
    </row>
    <row r="848" spans="1:11" s="64" customFormat="1" x14ac:dyDescent="0.2">
      <c r="A848" s="63"/>
      <c r="E848" s="173"/>
      <c r="F848" s="173"/>
      <c r="G848" s="173"/>
      <c r="H848" s="168"/>
      <c r="I848" s="168"/>
      <c r="J848" s="168"/>
      <c r="K848" s="168"/>
    </row>
    <row r="849" spans="1:11" s="64" customFormat="1" x14ac:dyDescent="0.2">
      <c r="A849" s="63"/>
      <c r="E849" s="173"/>
      <c r="F849" s="173"/>
      <c r="G849" s="173"/>
      <c r="H849" s="168"/>
      <c r="I849" s="168"/>
      <c r="J849" s="168"/>
      <c r="K849" s="168"/>
    </row>
    <row r="850" spans="1:11" s="64" customFormat="1" x14ac:dyDescent="0.2">
      <c r="A850" s="63"/>
      <c r="E850" s="173"/>
      <c r="F850" s="173"/>
      <c r="G850" s="173"/>
      <c r="H850" s="168"/>
      <c r="I850" s="168"/>
      <c r="J850" s="168"/>
      <c r="K850" s="168"/>
    </row>
    <row r="851" spans="1:11" s="64" customFormat="1" x14ac:dyDescent="0.2">
      <c r="A851" s="63"/>
      <c r="E851" s="173"/>
      <c r="F851" s="173"/>
      <c r="G851" s="173"/>
      <c r="H851" s="168"/>
      <c r="I851" s="168"/>
      <c r="J851" s="168"/>
      <c r="K851" s="168"/>
    </row>
    <row r="852" spans="1:11" s="64" customFormat="1" x14ac:dyDescent="0.2">
      <c r="A852" s="63"/>
      <c r="E852" s="173"/>
      <c r="F852" s="173"/>
      <c r="G852" s="173"/>
      <c r="H852" s="168"/>
      <c r="I852" s="168"/>
      <c r="J852" s="168"/>
      <c r="K852" s="168"/>
    </row>
    <row r="853" spans="1:11" s="64" customFormat="1" x14ac:dyDescent="0.2">
      <c r="A853" s="63"/>
      <c r="E853" s="173"/>
      <c r="F853" s="173"/>
      <c r="G853" s="173"/>
      <c r="H853" s="168"/>
      <c r="I853" s="168"/>
      <c r="J853" s="168"/>
      <c r="K853" s="168"/>
    </row>
    <row r="854" spans="1:11" s="64" customFormat="1" x14ac:dyDescent="0.2">
      <c r="A854" s="63"/>
      <c r="E854" s="173"/>
      <c r="F854" s="173"/>
      <c r="G854" s="173"/>
      <c r="H854" s="168"/>
      <c r="I854" s="168"/>
      <c r="J854" s="168"/>
      <c r="K854" s="168"/>
    </row>
    <row r="855" spans="1:11" s="64" customFormat="1" x14ac:dyDescent="0.2">
      <c r="A855" s="63"/>
      <c r="E855" s="173"/>
      <c r="F855" s="173"/>
      <c r="G855" s="173"/>
      <c r="H855" s="168"/>
      <c r="I855" s="168"/>
      <c r="J855" s="168"/>
      <c r="K855" s="168"/>
    </row>
    <row r="856" spans="1:11" s="64" customFormat="1" x14ac:dyDescent="0.2">
      <c r="A856" s="63"/>
      <c r="E856" s="173"/>
      <c r="F856" s="173"/>
      <c r="G856" s="173"/>
      <c r="H856" s="168"/>
      <c r="I856" s="168"/>
      <c r="J856" s="168"/>
      <c r="K856" s="168"/>
    </row>
    <row r="857" spans="1:11" s="64" customFormat="1" x14ac:dyDescent="0.2">
      <c r="A857" s="63"/>
      <c r="E857" s="173"/>
      <c r="F857" s="173"/>
      <c r="G857" s="173"/>
      <c r="H857" s="168"/>
      <c r="I857" s="168"/>
      <c r="J857" s="168"/>
      <c r="K857" s="168"/>
    </row>
    <row r="858" spans="1:11" s="64" customFormat="1" x14ac:dyDescent="0.2">
      <c r="A858" s="63"/>
      <c r="E858" s="173"/>
      <c r="F858" s="173"/>
      <c r="G858" s="173"/>
      <c r="H858" s="168"/>
      <c r="I858" s="168"/>
      <c r="J858" s="168"/>
      <c r="K858" s="168"/>
    </row>
    <row r="859" spans="1:11" s="64" customFormat="1" x14ac:dyDescent="0.2">
      <c r="A859" s="63"/>
      <c r="E859" s="173"/>
      <c r="F859" s="173"/>
      <c r="G859" s="173"/>
      <c r="H859" s="168"/>
      <c r="I859" s="168"/>
      <c r="J859" s="168"/>
      <c r="K859" s="168"/>
    </row>
    <row r="860" spans="1:11" s="64" customFormat="1" x14ac:dyDescent="0.2">
      <c r="A860" s="63"/>
      <c r="E860" s="173"/>
      <c r="F860" s="173"/>
      <c r="G860" s="173"/>
      <c r="H860" s="168"/>
      <c r="I860" s="168"/>
      <c r="J860" s="168"/>
      <c r="K860" s="168"/>
    </row>
    <row r="861" spans="1:11" s="64" customFormat="1" x14ac:dyDescent="0.2">
      <c r="A861" s="63"/>
      <c r="E861" s="173"/>
      <c r="F861" s="173"/>
      <c r="G861" s="173"/>
      <c r="H861" s="168"/>
      <c r="I861" s="168"/>
      <c r="J861" s="168"/>
      <c r="K861" s="168"/>
    </row>
    <row r="862" spans="1:11" s="64" customFormat="1" x14ac:dyDescent="0.2">
      <c r="A862" s="63"/>
      <c r="E862" s="173"/>
      <c r="F862" s="173"/>
      <c r="G862" s="173"/>
      <c r="H862" s="168"/>
      <c r="I862" s="168"/>
      <c r="J862" s="168"/>
      <c r="K862" s="168"/>
    </row>
    <row r="863" spans="1:11" s="64" customFormat="1" x14ac:dyDescent="0.2">
      <c r="A863" s="63"/>
      <c r="E863" s="173"/>
      <c r="F863" s="173"/>
      <c r="G863" s="173"/>
      <c r="H863" s="168"/>
      <c r="I863" s="168"/>
      <c r="J863" s="168"/>
      <c r="K863" s="168"/>
    </row>
    <row r="864" spans="1:11" s="64" customFormat="1" x14ac:dyDescent="0.2">
      <c r="A864" s="63"/>
      <c r="E864" s="173"/>
      <c r="F864" s="173"/>
      <c r="G864" s="173"/>
      <c r="H864" s="168"/>
      <c r="I864" s="168"/>
      <c r="J864" s="168"/>
      <c r="K864" s="168"/>
    </row>
    <row r="865" spans="1:11" s="64" customFormat="1" x14ac:dyDescent="0.2">
      <c r="A865" s="63"/>
      <c r="E865" s="173"/>
      <c r="F865" s="173"/>
      <c r="G865" s="173"/>
      <c r="H865" s="168"/>
      <c r="I865" s="168"/>
      <c r="J865" s="168"/>
      <c r="K865" s="168"/>
    </row>
    <row r="866" spans="1:11" s="64" customFormat="1" x14ac:dyDescent="0.2">
      <c r="A866" s="63"/>
      <c r="E866" s="173"/>
      <c r="F866" s="173"/>
      <c r="G866" s="173"/>
      <c r="H866" s="168"/>
      <c r="I866" s="168"/>
      <c r="J866" s="168"/>
      <c r="K866" s="168"/>
    </row>
    <row r="867" spans="1:11" s="64" customFormat="1" x14ac:dyDescent="0.2">
      <c r="A867" s="63"/>
      <c r="E867" s="173"/>
      <c r="F867" s="173"/>
      <c r="G867" s="173"/>
      <c r="H867" s="168"/>
      <c r="I867" s="168"/>
      <c r="J867" s="168"/>
      <c r="K867" s="168"/>
    </row>
    <row r="868" spans="1:11" s="64" customFormat="1" x14ac:dyDescent="0.2">
      <c r="A868" s="63"/>
      <c r="E868" s="173"/>
      <c r="F868" s="173"/>
      <c r="G868" s="173"/>
      <c r="H868" s="168"/>
      <c r="I868" s="168"/>
      <c r="J868" s="168"/>
      <c r="K868" s="168"/>
    </row>
    <row r="869" spans="1:11" s="64" customFormat="1" x14ac:dyDescent="0.2">
      <c r="A869" s="63"/>
      <c r="E869" s="173"/>
      <c r="F869" s="173"/>
      <c r="G869" s="173"/>
      <c r="H869" s="168"/>
      <c r="I869" s="168"/>
      <c r="J869" s="168"/>
      <c r="K869" s="168"/>
    </row>
    <row r="870" spans="1:11" s="64" customFormat="1" x14ac:dyDescent="0.2">
      <c r="A870" s="63"/>
      <c r="E870" s="173"/>
      <c r="F870" s="173"/>
      <c r="G870" s="173"/>
      <c r="H870" s="168"/>
      <c r="I870" s="168"/>
      <c r="J870" s="168"/>
      <c r="K870" s="168"/>
    </row>
    <row r="871" spans="1:11" s="64" customFormat="1" x14ac:dyDescent="0.2">
      <c r="A871" s="63"/>
      <c r="E871" s="173"/>
      <c r="F871" s="173"/>
      <c r="G871" s="173"/>
      <c r="H871" s="168"/>
      <c r="I871" s="168"/>
      <c r="J871" s="168"/>
      <c r="K871" s="168"/>
    </row>
    <row r="872" spans="1:11" s="64" customFormat="1" x14ac:dyDescent="0.2">
      <c r="A872" s="63"/>
      <c r="E872" s="173"/>
      <c r="F872" s="173"/>
      <c r="G872" s="173"/>
      <c r="H872" s="168"/>
      <c r="I872" s="168"/>
      <c r="J872" s="168"/>
      <c r="K872" s="168"/>
    </row>
    <row r="873" spans="1:11" s="64" customFormat="1" x14ac:dyDescent="0.2">
      <c r="A873" s="63"/>
      <c r="E873" s="173"/>
      <c r="F873" s="173"/>
      <c r="G873" s="173"/>
      <c r="H873" s="168"/>
      <c r="I873" s="168"/>
      <c r="J873" s="168"/>
      <c r="K873" s="168"/>
    </row>
    <row r="874" spans="1:11" s="64" customFormat="1" x14ac:dyDescent="0.2">
      <c r="A874" s="63"/>
      <c r="E874" s="173"/>
      <c r="F874" s="173"/>
      <c r="G874" s="173"/>
      <c r="H874" s="168"/>
      <c r="I874" s="168"/>
      <c r="J874" s="168"/>
      <c r="K874" s="168"/>
    </row>
    <row r="875" spans="1:11" s="64" customFormat="1" x14ac:dyDescent="0.2">
      <c r="A875" s="63"/>
      <c r="E875" s="173"/>
      <c r="F875" s="173"/>
      <c r="G875" s="173"/>
      <c r="H875" s="168"/>
      <c r="I875" s="168"/>
      <c r="J875" s="168"/>
      <c r="K875" s="168"/>
    </row>
    <row r="876" spans="1:11" s="64" customFormat="1" x14ac:dyDescent="0.2">
      <c r="A876" s="63"/>
      <c r="E876" s="173"/>
      <c r="F876" s="173"/>
      <c r="G876" s="173"/>
      <c r="H876" s="168"/>
      <c r="I876" s="168"/>
      <c r="J876" s="168"/>
      <c r="K876" s="168"/>
    </row>
    <row r="877" spans="1:11" s="64" customFormat="1" x14ac:dyDescent="0.2">
      <c r="A877" s="63"/>
      <c r="E877" s="173"/>
      <c r="F877" s="173"/>
      <c r="G877" s="173"/>
      <c r="H877" s="168"/>
      <c r="I877" s="168"/>
      <c r="J877" s="168"/>
      <c r="K877" s="168"/>
    </row>
    <row r="878" spans="1:11" s="64" customFormat="1" x14ac:dyDescent="0.2">
      <c r="A878" s="63"/>
      <c r="E878" s="173"/>
      <c r="F878" s="173"/>
      <c r="G878" s="173"/>
      <c r="H878" s="168"/>
      <c r="I878" s="168"/>
      <c r="J878" s="168"/>
      <c r="K878" s="168"/>
    </row>
    <row r="879" spans="1:11" s="64" customFormat="1" x14ac:dyDescent="0.2">
      <c r="A879" s="63"/>
      <c r="E879" s="173"/>
      <c r="F879" s="173"/>
      <c r="G879" s="173"/>
      <c r="H879" s="168"/>
      <c r="I879" s="168"/>
      <c r="J879" s="168"/>
      <c r="K879" s="168"/>
    </row>
    <row r="880" spans="1:11" s="64" customFormat="1" x14ac:dyDescent="0.2">
      <c r="A880" s="63"/>
      <c r="E880" s="173"/>
      <c r="F880" s="173"/>
      <c r="G880" s="173"/>
      <c r="H880" s="168"/>
      <c r="I880" s="168"/>
      <c r="J880" s="168"/>
      <c r="K880" s="168"/>
    </row>
    <row r="881" spans="1:11" s="64" customFormat="1" x14ac:dyDescent="0.2">
      <c r="A881" s="63"/>
      <c r="E881" s="173"/>
      <c r="F881" s="173"/>
      <c r="G881" s="173"/>
      <c r="H881" s="168"/>
      <c r="I881" s="168"/>
      <c r="J881" s="168"/>
      <c r="K881" s="168"/>
    </row>
    <row r="882" spans="1:11" s="64" customFormat="1" x14ac:dyDescent="0.2">
      <c r="A882" s="63"/>
      <c r="E882" s="173"/>
      <c r="F882" s="173"/>
      <c r="G882" s="173"/>
      <c r="H882" s="168"/>
      <c r="I882" s="168"/>
      <c r="J882" s="168"/>
      <c r="K882" s="168"/>
    </row>
    <row r="883" spans="1:11" s="64" customFormat="1" x14ac:dyDescent="0.2">
      <c r="A883" s="63"/>
      <c r="E883" s="173"/>
      <c r="F883" s="173"/>
      <c r="G883" s="173"/>
      <c r="H883" s="168"/>
      <c r="I883" s="168"/>
      <c r="J883" s="168"/>
      <c r="K883" s="168"/>
    </row>
    <row r="884" spans="1:11" s="64" customFormat="1" x14ac:dyDescent="0.2">
      <c r="A884" s="63"/>
      <c r="E884" s="173"/>
      <c r="F884" s="173"/>
      <c r="G884" s="173"/>
      <c r="H884" s="168"/>
      <c r="I884" s="168"/>
      <c r="J884" s="168"/>
      <c r="K884" s="168"/>
    </row>
    <row r="885" spans="1:11" s="64" customFormat="1" x14ac:dyDescent="0.2">
      <c r="A885" s="63"/>
      <c r="E885" s="173"/>
      <c r="F885" s="173"/>
      <c r="G885" s="173"/>
      <c r="H885" s="168"/>
      <c r="I885" s="168"/>
      <c r="J885" s="168"/>
      <c r="K885" s="168"/>
    </row>
    <row r="886" spans="1:11" s="64" customFormat="1" x14ac:dyDescent="0.2">
      <c r="A886" s="63"/>
      <c r="E886" s="173"/>
      <c r="F886" s="173"/>
      <c r="G886" s="173"/>
      <c r="H886" s="168"/>
      <c r="I886" s="168"/>
      <c r="J886" s="168"/>
      <c r="K886" s="168"/>
    </row>
    <row r="887" spans="1:11" s="64" customFormat="1" x14ac:dyDescent="0.2">
      <c r="A887" s="63"/>
      <c r="E887" s="173"/>
      <c r="F887" s="173"/>
      <c r="G887" s="173"/>
      <c r="H887" s="168"/>
      <c r="I887" s="168"/>
      <c r="J887" s="168"/>
      <c r="K887" s="168"/>
    </row>
    <row r="888" spans="1:11" s="64" customFormat="1" x14ac:dyDescent="0.2">
      <c r="A888" s="63"/>
      <c r="E888" s="173"/>
      <c r="F888" s="173"/>
      <c r="G888" s="173"/>
      <c r="H888" s="168"/>
      <c r="I888" s="168"/>
      <c r="J888" s="168"/>
      <c r="K888" s="168"/>
    </row>
    <row r="889" spans="1:11" s="64" customFormat="1" x14ac:dyDescent="0.2">
      <c r="A889" s="63"/>
      <c r="E889" s="173"/>
      <c r="F889" s="173"/>
      <c r="G889" s="173"/>
      <c r="H889" s="168"/>
      <c r="I889" s="168"/>
      <c r="J889" s="168"/>
      <c r="K889" s="168"/>
    </row>
    <row r="890" spans="1:11" s="64" customFormat="1" x14ac:dyDescent="0.2">
      <c r="A890" s="63"/>
      <c r="E890" s="173"/>
      <c r="F890" s="173"/>
      <c r="G890" s="173"/>
      <c r="H890" s="168"/>
      <c r="I890" s="168"/>
      <c r="J890" s="168"/>
      <c r="K890" s="168"/>
    </row>
    <row r="891" spans="1:11" s="64" customFormat="1" x14ac:dyDescent="0.2">
      <c r="A891" s="63"/>
      <c r="E891" s="173"/>
      <c r="F891" s="173"/>
      <c r="G891" s="173"/>
      <c r="H891" s="168"/>
      <c r="I891" s="168"/>
      <c r="J891" s="168"/>
      <c r="K891" s="168"/>
    </row>
    <row r="892" spans="1:11" s="64" customFormat="1" x14ac:dyDescent="0.2">
      <c r="A892" s="63"/>
      <c r="E892" s="173"/>
      <c r="F892" s="173"/>
      <c r="G892" s="173"/>
      <c r="H892" s="168"/>
      <c r="I892" s="168"/>
      <c r="J892" s="168"/>
      <c r="K892" s="168"/>
    </row>
    <row r="893" spans="1:11" s="64" customFormat="1" x14ac:dyDescent="0.2">
      <c r="A893" s="63"/>
      <c r="E893" s="173"/>
      <c r="F893" s="173"/>
      <c r="G893" s="173"/>
      <c r="H893" s="168"/>
      <c r="I893" s="168"/>
      <c r="J893" s="168"/>
      <c r="K893" s="168"/>
    </row>
    <row r="894" spans="1:11" s="64" customFormat="1" x14ac:dyDescent="0.2">
      <c r="A894" s="63"/>
      <c r="E894" s="173"/>
      <c r="F894" s="173"/>
      <c r="G894" s="173"/>
      <c r="H894" s="168"/>
      <c r="I894" s="168"/>
      <c r="J894" s="168"/>
      <c r="K894" s="168"/>
    </row>
    <row r="895" spans="1:11" s="64" customFormat="1" x14ac:dyDescent="0.2">
      <c r="A895" s="63"/>
      <c r="E895" s="173"/>
      <c r="F895" s="173"/>
      <c r="G895" s="173"/>
      <c r="H895" s="168"/>
      <c r="I895" s="168"/>
      <c r="J895" s="168"/>
      <c r="K895" s="168"/>
    </row>
    <row r="896" spans="1:11" s="64" customFormat="1" x14ac:dyDescent="0.2">
      <c r="A896" s="63"/>
      <c r="E896" s="173"/>
      <c r="F896" s="173"/>
      <c r="G896" s="173"/>
      <c r="H896" s="168"/>
      <c r="I896" s="168"/>
      <c r="J896" s="168"/>
      <c r="K896" s="168"/>
    </row>
    <row r="897" spans="1:11" s="64" customFormat="1" x14ac:dyDescent="0.2">
      <c r="A897" s="63"/>
      <c r="E897" s="173"/>
      <c r="F897" s="173"/>
      <c r="G897" s="173"/>
      <c r="H897" s="168"/>
      <c r="I897" s="168"/>
      <c r="J897" s="168"/>
      <c r="K897" s="168"/>
    </row>
    <row r="898" spans="1:11" s="64" customFormat="1" x14ac:dyDescent="0.2">
      <c r="A898" s="63"/>
      <c r="E898" s="173"/>
      <c r="F898" s="173"/>
      <c r="G898" s="173"/>
      <c r="H898" s="168"/>
      <c r="I898" s="168"/>
      <c r="J898" s="168"/>
      <c r="K898" s="168"/>
    </row>
    <row r="899" spans="1:11" s="64" customFormat="1" x14ac:dyDescent="0.2">
      <c r="A899" s="63"/>
      <c r="E899" s="173"/>
      <c r="F899" s="173"/>
      <c r="G899" s="173"/>
      <c r="H899" s="168"/>
      <c r="I899" s="168"/>
      <c r="J899" s="168"/>
      <c r="K899" s="168"/>
    </row>
    <row r="900" spans="1:11" s="64" customFormat="1" x14ac:dyDescent="0.2">
      <c r="A900" s="63"/>
      <c r="E900" s="173"/>
      <c r="F900" s="173"/>
      <c r="G900" s="173"/>
      <c r="H900" s="168"/>
      <c r="I900" s="168"/>
      <c r="J900" s="168"/>
      <c r="K900" s="168"/>
    </row>
    <row r="901" spans="1:11" s="64" customFormat="1" x14ac:dyDescent="0.2">
      <c r="A901" s="63"/>
      <c r="E901" s="173"/>
      <c r="F901" s="173"/>
      <c r="G901" s="173"/>
      <c r="H901" s="168"/>
      <c r="I901" s="168"/>
      <c r="J901" s="168"/>
      <c r="K901" s="168"/>
    </row>
    <row r="902" spans="1:11" s="64" customFormat="1" x14ac:dyDescent="0.2">
      <c r="A902" s="63"/>
      <c r="E902" s="173"/>
      <c r="F902" s="173"/>
      <c r="G902" s="173"/>
      <c r="H902" s="168"/>
      <c r="I902" s="168"/>
      <c r="J902" s="168"/>
      <c r="K902" s="168"/>
    </row>
    <row r="903" spans="1:11" s="64" customFormat="1" x14ac:dyDescent="0.2">
      <c r="A903" s="63"/>
      <c r="E903" s="173"/>
      <c r="F903" s="173"/>
      <c r="G903" s="173"/>
      <c r="H903" s="168"/>
      <c r="I903" s="168"/>
      <c r="J903" s="168"/>
      <c r="K903" s="168"/>
    </row>
    <row r="904" spans="1:11" s="64" customFormat="1" x14ac:dyDescent="0.2">
      <c r="A904" s="63"/>
      <c r="E904" s="173"/>
      <c r="F904" s="173"/>
      <c r="G904" s="173"/>
      <c r="H904" s="168"/>
      <c r="I904" s="168"/>
      <c r="J904" s="168"/>
      <c r="K904" s="168"/>
    </row>
    <row r="905" spans="1:11" s="64" customFormat="1" x14ac:dyDescent="0.2">
      <c r="A905" s="63"/>
      <c r="E905" s="173"/>
      <c r="F905" s="173"/>
      <c r="G905" s="173"/>
      <c r="H905" s="168"/>
      <c r="I905" s="168"/>
      <c r="J905" s="168"/>
      <c r="K905" s="168"/>
    </row>
    <row r="906" spans="1:11" s="64" customFormat="1" x14ac:dyDescent="0.2">
      <c r="A906" s="63"/>
      <c r="E906" s="173"/>
      <c r="F906" s="173"/>
      <c r="G906" s="173"/>
      <c r="H906" s="168"/>
      <c r="I906" s="168"/>
      <c r="J906" s="168"/>
      <c r="K906" s="168"/>
    </row>
    <row r="907" spans="1:11" s="64" customFormat="1" x14ac:dyDescent="0.2">
      <c r="A907" s="63"/>
      <c r="E907" s="173"/>
      <c r="F907" s="173"/>
      <c r="G907" s="173"/>
      <c r="H907" s="168"/>
      <c r="I907" s="168"/>
      <c r="J907" s="168"/>
      <c r="K907" s="168"/>
    </row>
    <row r="908" spans="1:11" s="64" customFormat="1" x14ac:dyDescent="0.2">
      <c r="A908" s="63"/>
      <c r="E908" s="173"/>
      <c r="F908" s="173"/>
      <c r="G908" s="173"/>
      <c r="H908" s="168"/>
      <c r="I908" s="168"/>
      <c r="J908" s="168"/>
      <c r="K908" s="168"/>
    </row>
    <row r="909" spans="1:11" s="64" customFormat="1" x14ac:dyDescent="0.2">
      <c r="A909" s="63"/>
      <c r="E909" s="173"/>
      <c r="F909" s="173"/>
      <c r="G909" s="173"/>
      <c r="H909" s="168"/>
      <c r="I909" s="168"/>
      <c r="J909" s="168"/>
      <c r="K909" s="168"/>
    </row>
    <row r="910" spans="1:11" s="64" customFormat="1" x14ac:dyDescent="0.2">
      <c r="A910" s="63"/>
      <c r="E910" s="173"/>
      <c r="F910" s="173"/>
      <c r="G910" s="173"/>
      <c r="H910" s="168"/>
      <c r="I910" s="168"/>
      <c r="J910" s="168"/>
      <c r="K910" s="168"/>
    </row>
    <row r="911" spans="1:11" s="64" customFormat="1" x14ac:dyDescent="0.2">
      <c r="A911" s="63"/>
      <c r="E911" s="173"/>
      <c r="F911" s="173"/>
      <c r="G911" s="173"/>
      <c r="H911" s="168"/>
      <c r="I911" s="168"/>
      <c r="J911" s="168"/>
      <c r="K911" s="168"/>
    </row>
    <row r="912" spans="1:11" s="64" customFormat="1" x14ac:dyDescent="0.2">
      <c r="A912" s="63"/>
      <c r="E912" s="173"/>
      <c r="F912" s="173"/>
      <c r="G912" s="173"/>
      <c r="H912" s="168"/>
      <c r="I912" s="168"/>
      <c r="J912" s="168"/>
      <c r="K912" s="168"/>
    </row>
    <row r="913" spans="1:11" s="64" customFormat="1" x14ac:dyDescent="0.2">
      <c r="A913" s="63"/>
      <c r="E913" s="173"/>
      <c r="F913" s="173"/>
      <c r="G913" s="173"/>
      <c r="H913" s="168"/>
      <c r="I913" s="168"/>
      <c r="J913" s="168"/>
      <c r="K913" s="168"/>
    </row>
    <row r="914" spans="1:11" s="64" customFormat="1" x14ac:dyDescent="0.2">
      <c r="A914" s="63"/>
      <c r="E914" s="173"/>
      <c r="F914" s="173"/>
      <c r="G914" s="173"/>
      <c r="H914" s="168"/>
      <c r="I914" s="168"/>
      <c r="J914" s="168"/>
      <c r="K914" s="168"/>
    </row>
    <row r="915" spans="1:11" s="64" customFormat="1" x14ac:dyDescent="0.2">
      <c r="A915" s="63"/>
      <c r="E915" s="173"/>
      <c r="F915" s="173"/>
      <c r="G915" s="173"/>
      <c r="H915" s="168"/>
      <c r="I915" s="168"/>
      <c r="J915" s="168"/>
      <c r="K915" s="168"/>
    </row>
    <row r="916" spans="1:11" s="64" customFormat="1" x14ac:dyDescent="0.2">
      <c r="A916" s="63"/>
      <c r="E916" s="173"/>
      <c r="F916" s="173"/>
      <c r="G916" s="173"/>
      <c r="H916" s="168"/>
      <c r="I916" s="168"/>
      <c r="J916" s="168"/>
      <c r="K916" s="168"/>
    </row>
    <row r="917" spans="1:11" s="64" customFormat="1" x14ac:dyDescent="0.2">
      <c r="A917" s="63"/>
      <c r="E917" s="173"/>
      <c r="F917" s="173"/>
      <c r="G917" s="173"/>
      <c r="H917" s="168"/>
      <c r="I917" s="168"/>
      <c r="J917" s="168"/>
      <c r="K917" s="168"/>
    </row>
    <row r="918" spans="1:11" s="64" customFormat="1" x14ac:dyDescent="0.2">
      <c r="A918" s="63"/>
      <c r="E918" s="173"/>
      <c r="F918" s="173"/>
      <c r="G918" s="173"/>
      <c r="H918" s="168"/>
      <c r="I918" s="168"/>
      <c r="J918" s="168"/>
      <c r="K918" s="168"/>
    </row>
    <row r="919" spans="1:11" s="64" customFormat="1" x14ac:dyDescent="0.2">
      <c r="A919" s="63"/>
      <c r="E919" s="173"/>
      <c r="F919" s="173"/>
      <c r="G919" s="173"/>
      <c r="H919" s="168"/>
      <c r="I919" s="168"/>
      <c r="J919" s="168"/>
      <c r="K919" s="168"/>
    </row>
    <row r="920" spans="1:11" s="64" customFormat="1" x14ac:dyDescent="0.2">
      <c r="A920" s="63"/>
      <c r="E920" s="173"/>
      <c r="F920" s="173"/>
      <c r="G920" s="173"/>
      <c r="H920" s="168"/>
      <c r="I920" s="168"/>
      <c r="J920" s="168"/>
      <c r="K920" s="168"/>
    </row>
    <row r="921" spans="1:11" s="64" customFormat="1" x14ac:dyDescent="0.2">
      <c r="A921" s="63"/>
      <c r="E921" s="173"/>
      <c r="F921" s="173"/>
      <c r="G921" s="173"/>
      <c r="H921" s="168"/>
      <c r="I921" s="168"/>
      <c r="J921" s="168"/>
      <c r="K921" s="168"/>
    </row>
    <row r="922" spans="1:11" s="64" customFormat="1" x14ac:dyDescent="0.2">
      <c r="A922" s="63"/>
      <c r="E922" s="173"/>
      <c r="F922" s="173"/>
      <c r="G922" s="173"/>
      <c r="H922" s="168"/>
      <c r="I922" s="168"/>
      <c r="J922" s="168"/>
      <c r="K922" s="168"/>
    </row>
    <row r="923" spans="1:11" s="64" customFormat="1" x14ac:dyDescent="0.2">
      <c r="A923" s="63"/>
      <c r="E923" s="173"/>
      <c r="F923" s="173"/>
      <c r="G923" s="173"/>
      <c r="H923" s="168"/>
      <c r="I923" s="168"/>
      <c r="J923" s="168"/>
      <c r="K923" s="168"/>
    </row>
    <row r="924" spans="1:11" s="64" customFormat="1" x14ac:dyDescent="0.2">
      <c r="A924" s="63"/>
      <c r="E924" s="173"/>
      <c r="F924" s="173"/>
      <c r="G924" s="173"/>
      <c r="H924" s="168"/>
      <c r="I924" s="168"/>
      <c r="J924" s="168"/>
      <c r="K924" s="168"/>
    </row>
    <row r="925" spans="1:11" s="64" customFormat="1" x14ac:dyDescent="0.2">
      <c r="A925" s="63"/>
      <c r="E925" s="173"/>
      <c r="F925" s="173"/>
      <c r="G925" s="173"/>
      <c r="H925" s="168"/>
      <c r="I925" s="168"/>
      <c r="J925" s="168"/>
      <c r="K925" s="168"/>
    </row>
    <row r="926" spans="1:11" s="64" customFormat="1" x14ac:dyDescent="0.2">
      <c r="A926" s="63"/>
      <c r="E926" s="173"/>
      <c r="F926" s="173"/>
      <c r="G926" s="173"/>
      <c r="H926" s="168"/>
      <c r="I926" s="168"/>
      <c r="J926" s="168"/>
      <c r="K926" s="168"/>
    </row>
    <row r="927" spans="1:11" s="64" customFormat="1" x14ac:dyDescent="0.2">
      <c r="A927" s="63"/>
      <c r="E927" s="173"/>
      <c r="F927" s="173"/>
      <c r="G927" s="173"/>
      <c r="H927" s="168"/>
      <c r="I927" s="168"/>
      <c r="J927" s="168"/>
      <c r="K927" s="168"/>
    </row>
    <row r="928" spans="1:11" s="64" customFormat="1" x14ac:dyDescent="0.2">
      <c r="A928" s="63"/>
      <c r="E928" s="173"/>
      <c r="F928" s="173"/>
      <c r="G928" s="173"/>
      <c r="H928" s="168"/>
      <c r="I928" s="168"/>
      <c r="J928" s="168"/>
      <c r="K928" s="168"/>
    </row>
    <row r="929" spans="1:11" s="64" customFormat="1" x14ac:dyDescent="0.2">
      <c r="A929" s="63"/>
      <c r="E929" s="173"/>
      <c r="F929" s="173"/>
      <c r="G929" s="173"/>
      <c r="H929" s="168"/>
      <c r="I929" s="168"/>
      <c r="J929" s="168"/>
      <c r="K929" s="168"/>
    </row>
    <row r="930" spans="1:11" s="64" customFormat="1" x14ac:dyDescent="0.2">
      <c r="A930" s="63"/>
      <c r="E930" s="173"/>
      <c r="F930" s="173"/>
      <c r="G930" s="173"/>
      <c r="H930" s="168"/>
      <c r="I930" s="168"/>
      <c r="J930" s="168"/>
      <c r="K930" s="168"/>
    </row>
    <row r="931" spans="1:11" s="64" customFormat="1" x14ac:dyDescent="0.2">
      <c r="A931" s="63"/>
      <c r="E931" s="173"/>
      <c r="F931" s="173"/>
      <c r="G931" s="173"/>
      <c r="H931" s="168"/>
      <c r="I931" s="168"/>
      <c r="J931" s="168"/>
      <c r="K931" s="168"/>
    </row>
    <row r="932" spans="1:11" s="64" customFormat="1" x14ac:dyDescent="0.2">
      <c r="A932" s="63"/>
      <c r="E932" s="173"/>
      <c r="F932" s="173"/>
      <c r="G932" s="173"/>
      <c r="H932" s="168"/>
      <c r="I932" s="168"/>
      <c r="J932" s="168"/>
      <c r="K932" s="168"/>
    </row>
    <row r="933" spans="1:11" s="64" customFormat="1" x14ac:dyDescent="0.2">
      <c r="A933" s="63"/>
      <c r="E933" s="173"/>
      <c r="F933" s="173"/>
      <c r="G933" s="173"/>
      <c r="H933" s="168"/>
      <c r="I933" s="168"/>
      <c r="J933" s="168"/>
      <c r="K933" s="168"/>
    </row>
    <row r="934" spans="1:11" s="64" customFormat="1" x14ac:dyDescent="0.2">
      <c r="A934" s="63"/>
      <c r="E934" s="173"/>
      <c r="F934" s="173"/>
      <c r="G934" s="173"/>
      <c r="H934" s="168"/>
      <c r="I934" s="168"/>
      <c r="J934" s="168"/>
      <c r="K934" s="168"/>
    </row>
    <row r="935" spans="1:11" s="64" customFormat="1" x14ac:dyDescent="0.2">
      <c r="A935" s="63"/>
      <c r="E935" s="173"/>
      <c r="F935" s="173"/>
      <c r="G935" s="173"/>
      <c r="H935" s="168"/>
      <c r="I935" s="168"/>
      <c r="J935" s="168"/>
      <c r="K935" s="168"/>
    </row>
    <row r="936" spans="1:11" s="64" customFormat="1" x14ac:dyDescent="0.2">
      <c r="A936" s="63"/>
      <c r="E936" s="173"/>
      <c r="F936" s="173"/>
      <c r="G936" s="173"/>
      <c r="H936" s="168"/>
      <c r="I936" s="168"/>
      <c r="J936" s="168"/>
      <c r="K936" s="168"/>
    </row>
    <row r="937" spans="1:11" s="64" customFormat="1" x14ac:dyDescent="0.2">
      <c r="A937" s="63"/>
      <c r="E937" s="173"/>
      <c r="F937" s="173"/>
      <c r="G937" s="173"/>
      <c r="H937" s="168"/>
      <c r="I937" s="168"/>
      <c r="J937" s="168"/>
      <c r="K937" s="168"/>
    </row>
    <row r="938" spans="1:11" s="64" customFormat="1" x14ac:dyDescent="0.2">
      <c r="A938" s="63"/>
      <c r="E938" s="173"/>
      <c r="F938" s="173"/>
      <c r="G938" s="173"/>
      <c r="H938" s="168"/>
      <c r="I938" s="168"/>
      <c r="J938" s="168"/>
      <c r="K938" s="168"/>
    </row>
    <row r="939" spans="1:11" s="64" customFormat="1" x14ac:dyDescent="0.2">
      <c r="A939" s="63"/>
      <c r="E939" s="173"/>
      <c r="F939" s="173"/>
      <c r="G939" s="173"/>
      <c r="H939" s="168"/>
      <c r="I939" s="168"/>
      <c r="J939" s="168"/>
      <c r="K939" s="168"/>
    </row>
    <row r="940" spans="1:11" s="64" customFormat="1" x14ac:dyDescent="0.2">
      <c r="A940" s="63"/>
      <c r="E940" s="173"/>
      <c r="F940" s="173"/>
      <c r="G940" s="173"/>
      <c r="H940" s="168"/>
      <c r="I940" s="168"/>
      <c r="J940" s="168"/>
      <c r="K940" s="168"/>
    </row>
    <row r="941" spans="1:11" s="64" customFormat="1" x14ac:dyDescent="0.2">
      <c r="A941" s="63"/>
      <c r="E941" s="173"/>
      <c r="F941" s="173"/>
      <c r="G941" s="173"/>
      <c r="H941" s="168"/>
      <c r="I941" s="168"/>
      <c r="J941" s="168"/>
      <c r="K941" s="168"/>
    </row>
    <row r="942" spans="1:11" s="64" customFormat="1" x14ac:dyDescent="0.2">
      <c r="A942" s="63"/>
      <c r="E942" s="173"/>
      <c r="F942" s="173"/>
      <c r="G942" s="173"/>
      <c r="H942" s="168"/>
      <c r="I942" s="168"/>
      <c r="J942" s="168"/>
      <c r="K942" s="168"/>
    </row>
    <row r="943" spans="1:11" s="64" customFormat="1" x14ac:dyDescent="0.2">
      <c r="A943" s="63"/>
      <c r="E943" s="173"/>
      <c r="F943" s="173"/>
      <c r="G943" s="173"/>
      <c r="H943" s="168"/>
      <c r="I943" s="168"/>
      <c r="J943" s="168"/>
      <c r="K943" s="168"/>
    </row>
    <row r="944" spans="1:11" s="64" customFormat="1" x14ac:dyDescent="0.2">
      <c r="A944" s="63"/>
      <c r="E944" s="173"/>
      <c r="F944" s="173"/>
      <c r="G944" s="173"/>
      <c r="H944" s="168"/>
      <c r="I944" s="168"/>
      <c r="J944" s="168"/>
      <c r="K944" s="168"/>
    </row>
    <row r="945" spans="1:11" s="64" customFormat="1" x14ac:dyDescent="0.2">
      <c r="A945" s="63"/>
      <c r="E945" s="173"/>
      <c r="F945" s="173"/>
      <c r="G945" s="173"/>
      <c r="H945" s="168"/>
      <c r="I945" s="168"/>
      <c r="J945" s="168"/>
      <c r="K945" s="168"/>
    </row>
    <row r="946" spans="1:11" s="64" customFormat="1" x14ac:dyDescent="0.2">
      <c r="A946" s="63"/>
      <c r="E946" s="173"/>
      <c r="F946" s="173"/>
      <c r="G946" s="173"/>
      <c r="H946" s="168"/>
      <c r="I946" s="168"/>
      <c r="J946" s="168"/>
      <c r="K946" s="168"/>
    </row>
    <row r="947" spans="1:11" s="64" customFormat="1" x14ac:dyDescent="0.2">
      <c r="A947" s="63"/>
      <c r="E947" s="173"/>
      <c r="F947" s="173"/>
      <c r="G947" s="173"/>
      <c r="H947" s="168"/>
      <c r="I947" s="168"/>
      <c r="J947" s="168"/>
      <c r="K947" s="168"/>
    </row>
    <row r="948" spans="1:11" s="64" customFormat="1" x14ac:dyDescent="0.2">
      <c r="A948" s="63"/>
      <c r="E948" s="173"/>
      <c r="F948" s="173"/>
      <c r="G948" s="173"/>
      <c r="H948" s="168"/>
      <c r="I948" s="168"/>
      <c r="J948" s="168"/>
      <c r="K948" s="168"/>
    </row>
    <row r="949" spans="1:11" s="64" customFormat="1" x14ac:dyDescent="0.2">
      <c r="A949" s="63"/>
      <c r="E949" s="173"/>
      <c r="F949" s="173"/>
      <c r="G949" s="173"/>
      <c r="H949" s="168"/>
      <c r="I949" s="168"/>
      <c r="J949" s="168"/>
      <c r="K949" s="168"/>
    </row>
    <row r="950" spans="1:11" s="64" customFormat="1" x14ac:dyDescent="0.2">
      <c r="A950" s="63"/>
      <c r="E950" s="173"/>
      <c r="F950" s="173"/>
      <c r="G950" s="173"/>
      <c r="H950" s="168"/>
      <c r="I950" s="168"/>
      <c r="J950" s="168"/>
      <c r="K950" s="168"/>
    </row>
    <row r="951" spans="1:11" s="64" customFormat="1" x14ac:dyDescent="0.2">
      <c r="A951" s="63"/>
      <c r="E951" s="173"/>
      <c r="F951" s="173"/>
      <c r="G951" s="173"/>
      <c r="H951" s="168"/>
      <c r="I951" s="168"/>
      <c r="J951" s="168"/>
      <c r="K951" s="168"/>
    </row>
    <row r="952" spans="1:11" s="64" customFormat="1" x14ac:dyDescent="0.2">
      <c r="A952" s="63"/>
      <c r="E952" s="173"/>
      <c r="F952" s="173"/>
      <c r="G952" s="173"/>
      <c r="H952" s="168"/>
      <c r="I952" s="168"/>
      <c r="J952" s="168"/>
      <c r="K952" s="168"/>
    </row>
    <row r="953" spans="1:11" s="64" customFormat="1" x14ac:dyDescent="0.2">
      <c r="A953" s="63"/>
      <c r="E953" s="173"/>
      <c r="F953" s="173"/>
      <c r="G953" s="173"/>
      <c r="H953" s="168"/>
      <c r="I953" s="168"/>
      <c r="J953" s="168"/>
      <c r="K953" s="168"/>
    </row>
    <row r="954" spans="1:11" s="64" customFormat="1" x14ac:dyDescent="0.2">
      <c r="A954" s="63"/>
      <c r="E954" s="173"/>
      <c r="F954" s="173"/>
      <c r="G954" s="173"/>
      <c r="H954" s="168"/>
      <c r="I954" s="168"/>
      <c r="J954" s="168"/>
      <c r="K954" s="168"/>
    </row>
    <row r="955" spans="1:11" s="64" customFormat="1" x14ac:dyDescent="0.2">
      <c r="A955" s="63"/>
      <c r="E955" s="173"/>
      <c r="F955" s="173"/>
      <c r="G955" s="173"/>
      <c r="H955" s="168"/>
      <c r="I955" s="168"/>
      <c r="J955" s="168"/>
      <c r="K955" s="168"/>
    </row>
    <row r="956" spans="1:11" s="64" customFormat="1" x14ac:dyDescent="0.2">
      <c r="A956" s="63"/>
      <c r="E956" s="173"/>
      <c r="F956" s="173"/>
      <c r="G956" s="173"/>
      <c r="H956" s="168"/>
      <c r="I956" s="168"/>
      <c r="J956" s="168"/>
      <c r="K956" s="168"/>
    </row>
    <row r="957" spans="1:11" s="64" customFormat="1" x14ac:dyDescent="0.2">
      <c r="A957" s="63"/>
      <c r="E957" s="173"/>
      <c r="F957" s="173"/>
      <c r="G957" s="173"/>
      <c r="H957" s="168"/>
      <c r="I957" s="168"/>
      <c r="J957" s="168"/>
      <c r="K957" s="168"/>
    </row>
    <row r="958" spans="1:11" s="64" customFormat="1" x14ac:dyDescent="0.2">
      <c r="A958" s="63"/>
      <c r="E958" s="173"/>
      <c r="F958" s="173"/>
      <c r="G958" s="173"/>
      <c r="H958" s="168"/>
      <c r="I958" s="168"/>
      <c r="J958" s="168"/>
      <c r="K958" s="168"/>
    </row>
    <row r="959" spans="1:11" s="64" customFormat="1" x14ac:dyDescent="0.2">
      <c r="A959" s="63"/>
      <c r="E959" s="173"/>
      <c r="F959" s="173"/>
      <c r="G959" s="173"/>
      <c r="H959" s="168"/>
      <c r="I959" s="168"/>
      <c r="J959" s="168"/>
      <c r="K959" s="168"/>
    </row>
    <row r="960" spans="1:11" s="64" customFormat="1" x14ac:dyDescent="0.2">
      <c r="A960" s="63"/>
      <c r="E960" s="173"/>
      <c r="F960" s="173"/>
      <c r="G960" s="173"/>
      <c r="H960" s="168"/>
      <c r="I960" s="168"/>
      <c r="J960" s="168"/>
      <c r="K960" s="168"/>
    </row>
    <row r="961" spans="1:11" s="64" customFormat="1" x14ac:dyDescent="0.2">
      <c r="A961" s="63"/>
      <c r="E961" s="173"/>
      <c r="F961" s="173"/>
      <c r="G961" s="173"/>
      <c r="H961" s="168"/>
      <c r="I961" s="168"/>
      <c r="J961" s="168"/>
      <c r="K961" s="168"/>
    </row>
    <row r="962" spans="1:11" s="64" customFormat="1" x14ac:dyDescent="0.2">
      <c r="A962" s="63"/>
      <c r="E962" s="173"/>
      <c r="F962" s="173"/>
      <c r="G962" s="173"/>
      <c r="H962" s="168"/>
      <c r="I962" s="168"/>
      <c r="J962" s="168"/>
      <c r="K962" s="168"/>
    </row>
    <row r="963" spans="1:11" s="64" customFormat="1" x14ac:dyDescent="0.2">
      <c r="A963" s="63"/>
      <c r="E963" s="173"/>
      <c r="F963" s="173"/>
      <c r="G963" s="173"/>
      <c r="H963" s="168"/>
      <c r="I963" s="168"/>
      <c r="J963" s="168"/>
      <c r="K963" s="168"/>
    </row>
    <row r="964" spans="1:11" s="64" customFormat="1" x14ac:dyDescent="0.2">
      <c r="A964" s="63"/>
      <c r="E964" s="173"/>
      <c r="F964" s="173"/>
      <c r="G964" s="173"/>
      <c r="H964" s="168"/>
      <c r="I964" s="168"/>
      <c r="J964" s="168"/>
      <c r="K964" s="168"/>
    </row>
    <row r="965" spans="1:11" s="64" customFormat="1" x14ac:dyDescent="0.2">
      <c r="A965" s="63"/>
      <c r="E965" s="173"/>
      <c r="F965" s="173"/>
      <c r="G965" s="173"/>
      <c r="H965" s="168"/>
      <c r="I965" s="168"/>
      <c r="J965" s="168"/>
      <c r="K965" s="168"/>
    </row>
    <row r="966" spans="1:11" s="64" customFormat="1" x14ac:dyDescent="0.2">
      <c r="A966" s="63"/>
      <c r="E966" s="173"/>
      <c r="F966" s="173"/>
      <c r="G966" s="173"/>
      <c r="H966" s="168"/>
      <c r="I966" s="168"/>
      <c r="J966" s="168"/>
      <c r="K966" s="168"/>
    </row>
    <row r="967" spans="1:11" s="64" customFormat="1" x14ac:dyDescent="0.2">
      <c r="A967" s="63"/>
      <c r="E967" s="173"/>
      <c r="F967" s="173"/>
      <c r="G967" s="173"/>
      <c r="H967" s="168"/>
      <c r="I967" s="168"/>
      <c r="J967" s="168"/>
      <c r="K967" s="168"/>
    </row>
    <row r="968" spans="1:11" s="64" customFormat="1" x14ac:dyDescent="0.2">
      <c r="A968" s="63"/>
      <c r="E968" s="173"/>
      <c r="F968" s="173"/>
      <c r="G968" s="173"/>
      <c r="H968" s="168"/>
      <c r="I968" s="168"/>
      <c r="J968" s="168"/>
      <c r="K968" s="168"/>
    </row>
    <row r="969" spans="1:11" s="64" customFormat="1" x14ac:dyDescent="0.2">
      <c r="A969" s="63"/>
      <c r="E969" s="173"/>
      <c r="F969" s="173"/>
      <c r="G969" s="173"/>
      <c r="H969" s="168"/>
      <c r="I969" s="168"/>
      <c r="J969" s="168"/>
      <c r="K969" s="168"/>
    </row>
    <row r="970" spans="1:11" s="64" customFormat="1" x14ac:dyDescent="0.2">
      <c r="A970" s="63"/>
      <c r="E970" s="173"/>
      <c r="F970" s="173"/>
      <c r="G970" s="173"/>
      <c r="H970" s="168"/>
      <c r="I970" s="168"/>
      <c r="J970" s="168"/>
      <c r="K970" s="168"/>
    </row>
    <row r="971" spans="1:11" s="64" customFormat="1" x14ac:dyDescent="0.2">
      <c r="A971" s="63"/>
      <c r="E971" s="173"/>
      <c r="F971" s="173"/>
      <c r="G971" s="173"/>
      <c r="H971" s="168"/>
      <c r="I971" s="168"/>
      <c r="J971" s="168"/>
      <c r="K971" s="168"/>
    </row>
    <row r="972" spans="1:11" s="64" customFormat="1" x14ac:dyDescent="0.2">
      <c r="A972" s="63"/>
      <c r="E972" s="173"/>
      <c r="F972" s="173"/>
      <c r="G972" s="173"/>
      <c r="H972" s="168"/>
      <c r="I972" s="168"/>
      <c r="J972" s="168"/>
      <c r="K972" s="168"/>
    </row>
    <row r="973" spans="1:11" s="64" customFormat="1" x14ac:dyDescent="0.2">
      <c r="A973" s="63"/>
      <c r="E973" s="173"/>
      <c r="F973" s="173"/>
      <c r="G973" s="173"/>
      <c r="H973" s="168"/>
      <c r="I973" s="168"/>
      <c r="J973" s="168"/>
      <c r="K973" s="168"/>
    </row>
    <row r="974" spans="1:11" s="64" customFormat="1" x14ac:dyDescent="0.2">
      <c r="A974" s="63"/>
      <c r="E974" s="173"/>
      <c r="F974" s="173"/>
      <c r="G974" s="173"/>
      <c r="H974" s="168"/>
      <c r="I974" s="168"/>
      <c r="J974" s="168"/>
      <c r="K974" s="168"/>
    </row>
    <row r="975" spans="1:11" s="64" customFormat="1" x14ac:dyDescent="0.2">
      <c r="A975" s="63"/>
      <c r="E975" s="173"/>
      <c r="F975" s="173"/>
      <c r="G975" s="173"/>
      <c r="H975" s="168"/>
      <c r="I975" s="168"/>
      <c r="J975" s="168"/>
      <c r="K975" s="168"/>
    </row>
    <row r="976" spans="1:11" s="64" customFormat="1" x14ac:dyDescent="0.2">
      <c r="A976" s="63"/>
      <c r="E976" s="173"/>
      <c r="F976" s="173"/>
      <c r="G976" s="173"/>
      <c r="H976" s="168"/>
      <c r="I976" s="168"/>
      <c r="J976" s="168"/>
      <c r="K976" s="168"/>
    </row>
    <row r="977" spans="1:11" s="64" customFormat="1" x14ac:dyDescent="0.2">
      <c r="A977" s="63"/>
      <c r="E977" s="173"/>
      <c r="F977" s="173"/>
      <c r="G977" s="173"/>
      <c r="H977" s="168"/>
      <c r="I977" s="168"/>
      <c r="J977" s="168"/>
      <c r="K977" s="168"/>
    </row>
    <row r="978" spans="1:11" s="64" customFormat="1" x14ac:dyDescent="0.2">
      <c r="A978" s="63"/>
      <c r="E978" s="173"/>
      <c r="F978" s="173"/>
      <c r="G978" s="173"/>
      <c r="H978" s="168"/>
      <c r="I978" s="168"/>
      <c r="J978" s="168"/>
      <c r="K978" s="168"/>
    </row>
    <row r="979" spans="1:11" s="64" customFormat="1" x14ac:dyDescent="0.2">
      <c r="A979" s="63"/>
      <c r="E979" s="173"/>
      <c r="F979" s="173"/>
      <c r="G979" s="173"/>
      <c r="H979" s="168"/>
      <c r="I979" s="168"/>
      <c r="J979" s="168"/>
      <c r="K979" s="168"/>
    </row>
    <row r="980" spans="1:11" s="64" customFormat="1" x14ac:dyDescent="0.2">
      <c r="A980" s="63"/>
      <c r="E980" s="173"/>
      <c r="F980" s="173"/>
      <c r="G980" s="173"/>
      <c r="H980" s="168"/>
      <c r="I980" s="168"/>
      <c r="J980" s="168"/>
      <c r="K980" s="168"/>
    </row>
    <row r="981" spans="1:11" s="64" customFormat="1" x14ac:dyDescent="0.2">
      <c r="A981" s="63"/>
      <c r="E981" s="173"/>
      <c r="F981" s="173"/>
      <c r="G981" s="173"/>
      <c r="H981" s="168"/>
      <c r="I981" s="168"/>
      <c r="J981" s="168"/>
      <c r="K981" s="168"/>
    </row>
    <row r="982" spans="1:11" s="64" customFormat="1" x14ac:dyDescent="0.2">
      <c r="A982" s="63"/>
      <c r="E982" s="173"/>
      <c r="F982" s="173"/>
      <c r="G982" s="173"/>
      <c r="H982" s="168"/>
      <c r="I982" s="168"/>
      <c r="J982" s="168"/>
      <c r="K982" s="168"/>
    </row>
    <row r="983" spans="1:11" s="64" customFormat="1" x14ac:dyDescent="0.2">
      <c r="A983" s="63"/>
      <c r="E983" s="173"/>
      <c r="F983" s="173"/>
      <c r="G983" s="173"/>
      <c r="H983" s="168"/>
      <c r="I983" s="168"/>
      <c r="J983" s="168"/>
      <c r="K983" s="168"/>
    </row>
    <row r="984" spans="1:11" s="64" customFormat="1" x14ac:dyDescent="0.2">
      <c r="A984" s="63"/>
      <c r="E984" s="173"/>
      <c r="F984" s="173"/>
      <c r="G984" s="173"/>
      <c r="H984" s="168"/>
      <c r="I984" s="168"/>
      <c r="J984" s="168"/>
      <c r="K984" s="168"/>
    </row>
    <row r="985" spans="1:11" s="64" customFormat="1" x14ac:dyDescent="0.2">
      <c r="A985" s="63"/>
      <c r="E985" s="173"/>
      <c r="F985" s="173"/>
      <c r="G985" s="173"/>
      <c r="H985" s="168"/>
      <c r="I985" s="168"/>
      <c r="J985" s="168"/>
      <c r="K985" s="168"/>
    </row>
    <row r="986" spans="1:11" s="64" customFormat="1" x14ac:dyDescent="0.2">
      <c r="A986" s="63"/>
      <c r="E986" s="173"/>
      <c r="F986" s="173"/>
      <c r="G986" s="173"/>
      <c r="H986" s="168"/>
      <c r="I986" s="168"/>
      <c r="J986" s="168"/>
      <c r="K986" s="168"/>
    </row>
    <row r="987" spans="1:11" s="64" customFormat="1" x14ac:dyDescent="0.2">
      <c r="A987" s="63"/>
      <c r="E987" s="173"/>
      <c r="F987" s="173"/>
      <c r="G987" s="173"/>
      <c r="H987" s="168"/>
      <c r="I987" s="168"/>
      <c r="J987" s="168"/>
      <c r="K987" s="168"/>
    </row>
    <row r="988" spans="1:11" s="64" customFormat="1" x14ac:dyDescent="0.2">
      <c r="A988" s="63"/>
      <c r="E988" s="173"/>
      <c r="F988" s="173"/>
      <c r="G988" s="173"/>
      <c r="H988" s="168"/>
      <c r="I988" s="168"/>
      <c r="J988" s="168"/>
      <c r="K988" s="168"/>
    </row>
    <row r="989" spans="1:11" s="64" customFormat="1" x14ac:dyDescent="0.2">
      <c r="A989" s="63"/>
      <c r="E989" s="173"/>
      <c r="F989" s="173"/>
      <c r="G989" s="173"/>
      <c r="H989" s="168"/>
      <c r="I989" s="168"/>
      <c r="J989" s="168"/>
      <c r="K989" s="168"/>
    </row>
    <row r="990" spans="1:11" s="64" customFormat="1" x14ac:dyDescent="0.2">
      <c r="A990" s="63"/>
      <c r="E990" s="173"/>
      <c r="F990" s="173"/>
      <c r="G990" s="173"/>
      <c r="H990" s="168"/>
      <c r="I990" s="168"/>
      <c r="J990" s="168"/>
      <c r="K990" s="168"/>
    </row>
    <row r="991" spans="1:11" s="64" customFormat="1" x14ac:dyDescent="0.2">
      <c r="A991" s="63"/>
      <c r="E991" s="173"/>
      <c r="F991" s="173"/>
      <c r="G991" s="173"/>
      <c r="H991" s="168"/>
      <c r="I991" s="168"/>
      <c r="J991" s="168"/>
      <c r="K991" s="168"/>
    </row>
    <row r="992" spans="1:11" s="64" customFormat="1" x14ac:dyDescent="0.2">
      <c r="A992" s="63"/>
      <c r="E992" s="173"/>
      <c r="F992" s="173"/>
      <c r="G992" s="173"/>
      <c r="H992" s="168"/>
      <c r="I992" s="168"/>
      <c r="J992" s="168"/>
      <c r="K992" s="168"/>
    </row>
    <row r="993" spans="1:11" s="64" customFormat="1" x14ac:dyDescent="0.2">
      <c r="A993" s="63"/>
      <c r="E993" s="173"/>
      <c r="F993" s="173"/>
      <c r="G993" s="173"/>
      <c r="H993" s="168"/>
      <c r="I993" s="168"/>
      <c r="J993" s="168"/>
      <c r="K993" s="168"/>
    </row>
    <row r="994" spans="1:11" s="64" customFormat="1" x14ac:dyDescent="0.2">
      <c r="A994" s="63"/>
      <c r="E994" s="173"/>
      <c r="F994" s="173"/>
      <c r="G994" s="173"/>
      <c r="H994" s="168"/>
      <c r="I994" s="168"/>
      <c r="J994" s="168"/>
      <c r="K994" s="168"/>
    </row>
    <row r="995" spans="1:11" s="64" customFormat="1" x14ac:dyDescent="0.2">
      <c r="A995" s="63"/>
      <c r="E995" s="173"/>
      <c r="F995" s="173"/>
      <c r="G995" s="173"/>
      <c r="H995" s="168"/>
      <c r="I995" s="168"/>
      <c r="J995" s="168"/>
      <c r="K995" s="168"/>
    </row>
    <row r="996" spans="1:11" s="64" customFormat="1" x14ac:dyDescent="0.2">
      <c r="A996" s="63"/>
      <c r="E996" s="173"/>
      <c r="F996" s="173"/>
      <c r="G996" s="173"/>
      <c r="H996" s="168"/>
      <c r="I996" s="168"/>
      <c r="J996" s="168"/>
      <c r="K996" s="168"/>
    </row>
    <row r="997" spans="1:11" s="64" customFormat="1" x14ac:dyDescent="0.2">
      <c r="A997" s="63"/>
      <c r="E997" s="173"/>
      <c r="F997" s="173"/>
      <c r="G997" s="173"/>
      <c r="H997" s="168"/>
      <c r="I997" s="168"/>
      <c r="J997" s="168"/>
      <c r="K997" s="168"/>
    </row>
    <row r="998" spans="1:11" s="64" customFormat="1" x14ac:dyDescent="0.2">
      <c r="A998" s="63"/>
      <c r="E998" s="173"/>
      <c r="F998" s="173"/>
      <c r="G998" s="173"/>
      <c r="H998" s="168"/>
      <c r="I998" s="168"/>
      <c r="J998" s="168"/>
      <c r="K998" s="168"/>
    </row>
    <row r="999" spans="1:11" s="64" customFormat="1" x14ac:dyDescent="0.2">
      <c r="A999" s="63"/>
      <c r="E999" s="173"/>
      <c r="F999" s="173"/>
      <c r="G999" s="173"/>
      <c r="H999" s="168"/>
      <c r="I999" s="168"/>
      <c r="J999" s="168"/>
      <c r="K999" s="168"/>
    </row>
    <row r="1000" spans="1:11" s="64" customFormat="1" x14ac:dyDescent="0.2">
      <c r="A1000" s="63"/>
      <c r="E1000" s="173"/>
      <c r="F1000" s="173"/>
      <c r="G1000" s="173"/>
      <c r="H1000" s="168"/>
      <c r="I1000" s="168"/>
      <c r="J1000" s="168"/>
      <c r="K1000" s="168"/>
    </row>
    <row r="1001" spans="1:11" s="64" customFormat="1" x14ac:dyDescent="0.2">
      <c r="A1001" s="63"/>
      <c r="E1001" s="173"/>
      <c r="F1001" s="173"/>
      <c r="G1001" s="173"/>
      <c r="H1001" s="168"/>
      <c r="I1001" s="168"/>
      <c r="J1001" s="168"/>
      <c r="K1001" s="168"/>
    </row>
    <row r="1002" spans="1:11" s="64" customFormat="1" x14ac:dyDescent="0.2">
      <c r="A1002" s="63"/>
      <c r="E1002" s="173"/>
      <c r="F1002" s="173"/>
      <c r="G1002" s="173"/>
      <c r="H1002" s="168"/>
      <c r="I1002" s="168"/>
      <c r="J1002" s="168"/>
      <c r="K1002" s="168"/>
    </row>
    <row r="1003" spans="1:11" s="64" customFormat="1" x14ac:dyDescent="0.2">
      <c r="A1003" s="63"/>
      <c r="E1003" s="173"/>
      <c r="F1003" s="173"/>
      <c r="G1003" s="173"/>
      <c r="H1003" s="168"/>
      <c r="I1003" s="168"/>
      <c r="J1003" s="168"/>
      <c r="K1003" s="168"/>
    </row>
    <row r="1004" spans="1:11" s="64" customFormat="1" x14ac:dyDescent="0.2">
      <c r="A1004" s="63"/>
      <c r="E1004" s="173"/>
      <c r="F1004" s="173"/>
      <c r="G1004" s="173"/>
      <c r="H1004" s="168"/>
      <c r="I1004" s="168"/>
      <c r="J1004" s="168"/>
      <c r="K1004" s="168"/>
    </row>
    <row r="1005" spans="1:11" s="64" customFormat="1" x14ac:dyDescent="0.2">
      <c r="A1005" s="63"/>
      <c r="E1005" s="173"/>
      <c r="F1005" s="173"/>
      <c r="G1005" s="173"/>
      <c r="H1005" s="168"/>
      <c r="I1005" s="168"/>
      <c r="J1005" s="168"/>
      <c r="K1005" s="168"/>
    </row>
    <row r="1006" spans="1:11" s="64" customFormat="1" x14ac:dyDescent="0.2">
      <c r="A1006" s="63"/>
      <c r="E1006" s="173"/>
      <c r="F1006" s="173"/>
      <c r="G1006" s="173"/>
      <c r="H1006" s="168"/>
      <c r="I1006" s="168"/>
      <c r="J1006" s="168"/>
      <c r="K1006" s="168"/>
    </row>
    <row r="1007" spans="1:11" s="64" customFormat="1" x14ac:dyDescent="0.2">
      <c r="A1007" s="63"/>
      <c r="E1007" s="173"/>
      <c r="F1007" s="173"/>
      <c r="G1007" s="173"/>
      <c r="H1007" s="168"/>
      <c r="I1007" s="168"/>
      <c r="J1007" s="168"/>
      <c r="K1007" s="168"/>
    </row>
    <row r="1008" spans="1:11" s="64" customFormat="1" x14ac:dyDescent="0.2">
      <c r="A1008" s="63"/>
      <c r="E1008" s="173"/>
      <c r="F1008" s="173"/>
      <c r="G1008" s="173"/>
      <c r="H1008" s="168"/>
      <c r="I1008" s="168"/>
      <c r="J1008" s="168"/>
      <c r="K1008" s="168"/>
    </row>
    <row r="1009" spans="1:11" s="64" customFormat="1" x14ac:dyDescent="0.2">
      <c r="A1009" s="63"/>
      <c r="E1009" s="173"/>
      <c r="F1009" s="173"/>
      <c r="G1009" s="173"/>
      <c r="H1009" s="168"/>
      <c r="I1009" s="168"/>
      <c r="J1009" s="168"/>
      <c r="K1009" s="168"/>
    </row>
    <row r="1010" spans="1:11" s="64" customFormat="1" x14ac:dyDescent="0.2">
      <c r="A1010" s="63"/>
      <c r="E1010" s="173"/>
      <c r="F1010" s="173"/>
      <c r="G1010" s="173"/>
      <c r="H1010" s="168"/>
      <c r="I1010" s="168"/>
      <c r="J1010" s="168"/>
      <c r="K1010" s="168"/>
    </row>
    <row r="1011" spans="1:11" s="64" customFormat="1" x14ac:dyDescent="0.2">
      <c r="A1011" s="63"/>
      <c r="E1011" s="173"/>
      <c r="F1011" s="173"/>
      <c r="G1011" s="173"/>
      <c r="H1011" s="168"/>
      <c r="I1011" s="168"/>
      <c r="J1011" s="168"/>
      <c r="K1011" s="168"/>
    </row>
    <row r="1012" spans="1:11" s="64" customFormat="1" x14ac:dyDescent="0.2">
      <c r="A1012" s="63"/>
      <c r="E1012" s="173"/>
      <c r="F1012" s="173"/>
      <c r="G1012" s="173"/>
      <c r="H1012" s="168"/>
      <c r="I1012" s="168"/>
      <c r="J1012" s="168"/>
      <c r="K1012" s="168"/>
    </row>
    <row r="1013" spans="1:11" s="64" customFormat="1" x14ac:dyDescent="0.2">
      <c r="A1013" s="63"/>
      <c r="E1013" s="173"/>
      <c r="F1013" s="173"/>
      <c r="G1013" s="173"/>
      <c r="H1013" s="168"/>
      <c r="I1013" s="168"/>
      <c r="J1013" s="168"/>
      <c r="K1013" s="168"/>
    </row>
    <row r="1014" spans="1:11" s="64" customFormat="1" x14ac:dyDescent="0.2">
      <c r="A1014" s="63"/>
      <c r="E1014" s="173"/>
      <c r="F1014" s="173"/>
      <c r="G1014" s="173"/>
      <c r="H1014" s="168"/>
      <c r="I1014" s="168"/>
      <c r="J1014" s="168"/>
      <c r="K1014" s="168"/>
    </row>
    <row r="1015" spans="1:11" s="64" customFormat="1" x14ac:dyDescent="0.2">
      <c r="A1015" s="63"/>
      <c r="E1015" s="173"/>
      <c r="F1015" s="173"/>
      <c r="G1015" s="173"/>
      <c r="H1015" s="168"/>
      <c r="I1015" s="168"/>
      <c r="J1015" s="168"/>
      <c r="K1015" s="168"/>
    </row>
    <row r="1016" spans="1:11" s="64" customFormat="1" x14ac:dyDescent="0.2">
      <c r="A1016" s="63"/>
      <c r="E1016" s="173"/>
      <c r="F1016" s="173"/>
      <c r="G1016" s="173"/>
      <c r="H1016" s="168"/>
      <c r="I1016" s="168"/>
      <c r="J1016" s="168"/>
      <c r="K1016" s="168"/>
    </row>
    <row r="1017" spans="1:11" s="64" customFormat="1" x14ac:dyDescent="0.2">
      <c r="A1017" s="63"/>
      <c r="E1017" s="173"/>
      <c r="F1017" s="173"/>
      <c r="G1017" s="173"/>
      <c r="H1017" s="168"/>
      <c r="I1017" s="168"/>
      <c r="J1017" s="168"/>
      <c r="K1017" s="168"/>
    </row>
    <row r="1018" spans="1:11" s="64" customFormat="1" x14ac:dyDescent="0.2">
      <c r="A1018" s="63"/>
      <c r="E1018" s="173"/>
      <c r="F1018" s="173"/>
      <c r="G1018" s="173"/>
      <c r="H1018" s="168"/>
      <c r="I1018" s="168"/>
      <c r="J1018" s="168"/>
      <c r="K1018" s="168"/>
    </row>
    <row r="1019" spans="1:11" s="64" customFormat="1" x14ac:dyDescent="0.2">
      <c r="A1019" s="63"/>
      <c r="E1019" s="173"/>
      <c r="F1019" s="173"/>
      <c r="G1019" s="173"/>
      <c r="H1019" s="168"/>
      <c r="I1019" s="168"/>
      <c r="J1019" s="168"/>
      <c r="K1019" s="168"/>
    </row>
    <row r="1020" spans="1:11" s="64" customFormat="1" x14ac:dyDescent="0.2">
      <c r="A1020" s="63"/>
      <c r="E1020" s="173"/>
      <c r="F1020" s="173"/>
      <c r="G1020" s="173"/>
      <c r="H1020" s="168"/>
      <c r="I1020" s="168"/>
      <c r="J1020" s="168"/>
      <c r="K1020" s="168"/>
    </row>
    <row r="1021" spans="1:11" s="64" customFormat="1" x14ac:dyDescent="0.2">
      <c r="A1021" s="63"/>
      <c r="E1021" s="173"/>
      <c r="F1021" s="173"/>
      <c r="G1021" s="173"/>
      <c r="H1021" s="168"/>
      <c r="I1021" s="168"/>
      <c r="J1021" s="168"/>
      <c r="K1021" s="168"/>
    </row>
    <row r="1022" spans="1:11" s="64" customFormat="1" x14ac:dyDescent="0.2">
      <c r="A1022" s="63"/>
      <c r="E1022" s="173"/>
      <c r="F1022" s="173"/>
      <c r="G1022" s="173"/>
      <c r="H1022" s="168"/>
      <c r="I1022" s="168"/>
      <c r="J1022" s="168"/>
      <c r="K1022" s="168"/>
    </row>
    <row r="1023" spans="1:11" s="64" customFormat="1" x14ac:dyDescent="0.2">
      <c r="A1023" s="63"/>
      <c r="E1023" s="173"/>
      <c r="F1023" s="173"/>
      <c r="G1023" s="173"/>
      <c r="H1023" s="168"/>
      <c r="I1023" s="168"/>
      <c r="J1023" s="168"/>
      <c r="K1023" s="168"/>
    </row>
    <row r="1024" spans="1:11" s="64" customFormat="1" x14ac:dyDescent="0.2">
      <c r="A1024" s="63"/>
      <c r="E1024" s="173"/>
      <c r="F1024" s="173"/>
      <c r="G1024" s="173"/>
      <c r="H1024" s="168"/>
      <c r="I1024" s="168"/>
      <c r="J1024" s="168"/>
      <c r="K1024" s="168"/>
    </row>
    <row r="1025" spans="1:11" s="64" customFormat="1" x14ac:dyDescent="0.2">
      <c r="A1025" s="63"/>
      <c r="E1025" s="173"/>
      <c r="F1025" s="173"/>
      <c r="G1025" s="173"/>
      <c r="H1025" s="168"/>
      <c r="I1025" s="168"/>
      <c r="J1025" s="168"/>
      <c r="K1025" s="168"/>
    </row>
    <row r="1026" spans="1:11" s="64" customFormat="1" x14ac:dyDescent="0.2">
      <c r="A1026" s="63"/>
      <c r="E1026" s="173"/>
      <c r="F1026" s="173"/>
      <c r="G1026" s="173"/>
      <c r="H1026" s="168"/>
      <c r="I1026" s="168"/>
      <c r="J1026" s="168"/>
      <c r="K1026" s="168"/>
    </row>
    <row r="1027" spans="1:11" s="64" customFormat="1" x14ac:dyDescent="0.2">
      <c r="A1027" s="63"/>
      <c r="E1027" s="173"/>
      <c r="F1027" s="173"/>
      <c r="G1027" s="173"/>
      <c r="H1027" s="168"/>
      <c r="I1027" s="168"/>
      <c r="J1027" s="168"/>
      <c r="K1027" s="168"/>
    </row>
    <row r="1028" spans="1:11" s="64" customFormat="1" x14ac:dyDescent="0.2">
      <c r="A1028" s="63"/>
      <c r="E1028" s="173"/>
      <c r="F1028" s="173"/>
      <c r="G1028" s="173"/>
      <c r="H1028" s="168"/>
      <c r="I1028" s="168"/>
      <c r="J1028" s="168"/>
      <c r="K1028" s="168"/>
    </row>
    <row r="1029" spans="1:11" s="64" customFormat="1" x14ac:dyDescent="0.2">
      <c r="A1029" s="63"/>
      <c r="E1029" s="173"/>
      <c r="F1029" s="173"/>
      <c r="G1029" s="173"/>
      <c r="H1029" s="168"/>
      <c r="I1029" s="168"/>
      <c r="J1029" s="168"/>
      <c r="K1029" s="168"/>
    </row>
    <row r="1030" spans="1:11" s="64" customFormat="1" x14ac:dyDescent="0.2">
      <c r="A1030" s="63"/>
      <c r="E1030" s="173"/>
      <c r="F1030" s="173"/>
      <c r="G1030" s="173"/>
      <c r="H1030" s="168"/>
      <c r="I1030" s="168"/>
      <c r="J1030" s="168"/>
      <c r="K1030" s="168"/>
    </row>
    <row r="1031" spans="1:11" s="64" customFormat="1" x14ac:dyDescent="0.2">
      <c r="A1031" s="63"/>
      <c r="E1031" s="173"/>
      <c r="F1031" s="173"/>
      <c r="G1031" s="173"/>
      <c r="H1031" s="168"/>
      <c r="I1031" s="168"/>
      <c r="J1031" s="168"/>
      <c r="K1031" s="168"/>
    </row>
    <row r="1032" spans="1:11" s="64" customFormat="1" x14ac:dyDescent="0.2">
      <c r="A1032" s="63"/>
      <c r="E1032" s="173"/>
      <c r="F1032" s="173"/>
      <c r="G1032" s="173"/>
      <c r="H1032" s="168"/>
      <c r="I1032" s="168"/>
      <c r="J1032" s="168"/>
      <c r="K1032" s="168"/>
    </row>
    <row r="1033" spans="1:11" s="64" customFormat="1" x14ac:dyDescent="0.2">
      <c r="A1033" s="63"/>
      <c r="E1033" s="173"/>
      <c r="F1033" s="173"/>
      <c r="G1033" s="173"/>
      <c r="H1033" s="168"/>
      <c r="I1033" s="168"/>
      <c r="J1033" s="168"/>
      <c r="K1033" s="168"/>
    </row>
    <row r="1034" spans="1:11" s="64" customFormat="1" x14ac:dyDescent="0.2">
      <c r="A1034" s="63"/>
      <c r="E1034" s="173"/>
      <c r="F1034" s="173"/>
      <c r="G1034" s="173"/>
      <c r="H1034" s="168"/>
      <c r="I1034" s="168"/>
      <c r="J1034" s="168"/>
      <c r="K1034" s="168"/>
    </row>
    <row r="1035" spans="1:11" s="64" customFormat="1" x14ac:dyDescent="0.2">
      <c r="A1035" s="63"/>
      <c r="E1035" s="173"/>
      <c r="F1035" s="173"/>
      <c r="G1035" s="173"/>
      <c r="H1035" s="168"/>
      <c r="I1035" s="168"/>
      <c r="J1035" s="168"/>
      <c r="K1035" s="168"/>
    </row>
    <row r="1036" spans="1:11" s="64" customFormat="1" x14ac:dyDescent="0.2">
      <c r="A1036" s="63"/>
      <c r="E1036" s="173"/>
      <c r="F1036" s="173"/>
      <c r="G1036" s="173"/>
      <c r="H1036" s="168"/>
      <c r="I1036" s="168"/>
      <c r="J1036" s="168"/>
      <c r="K1036" s="168"/>
    </row>
    <row r="1037" spans="1:11" s="64" customFormat="1" x14ac:dyDescent="0.2">
      <c r="A1037" s="63"/>
      <c r="E1037" s="173"/>
      <c r="F1037" s="173"/>
      <c r="G1037" s="173"/>
      <c r="H1037" s="168"/>
      <c r="I1037" s="168"/>
      <c r="J1037" s="168"/>
      <c r="K1037" s="168"/>
    </row>
    <row r="1038" spans="1:11" s="64" customFormat="1" x14ac:dyDescent="0.2">
      <c r="A1038" s="63"/>
      <c r="E1038" s="173"/>
      <c r="F1038" s="173"/>
      <c r="G1038" s="173"/>
      <c r="H1038" s="168"/>
      <c r="I1038" s="168"/>
      <c r="J1038" s="168"/>
      <c r="K1038" s="168"/>
    </row>
    <row r="1039" spans="1:11" s="64" customFormat="1" x14ac:dyDescent="0.2">
      <c r="A1039" s="63"/>
      <c r="E1039" s="173"/>
      <c r="F1039" s="173"/>
      <c r="G1039" s="173"/>
      <c r="H1039" s="168"/>
      <c r="I1039" s="168"/>
      <c r="J1039" s="168"/>
      <c r="K1039" s="168"/>
    </row>
    <row r="1040" spans="1:11" s="64" customFormat="1" x14ac:dyDescent="0.2">
      <c r="A1040" s="63"/>
      <c r="E1040" s="173"/>
      <c r="F1040" s="173"/>
      <c r="G1040" s="173"/>
      <c r="H1040" s="168"/>
      <c r="I1040" s="168"/>
      <c r="J1040" s="168"/>
      <c r="K1040" s="168"/>
    </row>
    <row r="1041" spans="1:11" s="64" customFormat="1" x14ac:dyDescent="0.2">
      <c r="A1041" s="63"/>
      <c r="E1041" s="173"/>
      <c r="F1041" s="173"/>
      <c r="G1041" s="173"/>
      <c r="H1041" s="168"/>
      <c r="I1041" s="168"/>
      <c r="J1041" s="168"/>
      <c r="K1041" s="168"/>
    </row>
    <row r="1042" spans="1:11" s="64" customFormat="1" x14ac:dyDescent="0.2">
      <c r="A1042" s="63"/>
      <c r="E1042" s="173"/>
      <c r="F1042" s="173"/>
      <c r="G1042" s="173"/>
      <c r="H1042" s="168"/>
      <c r="I1042" s="168"/>
      <c r="J1042" s="168"/>
      <c r="K1042" s="168"/>
    </row>
    <row r="1043" spans="1:11" s="64" customFormat="1" x14ac:dyDescent="0.2">
      <c r="A1043" s="63"/>
      <c r="E1043" s="173"/>
      <c r="F1043" s="173"/>
      <c r="G1043" s="173"/>
      <c r="H1043" s="168"/>
      <c r="I1043" s="168"/>
      <c r="J1043" s="168"/>
      <c r="K1043" s="168"/>
    </row>
    <row r="1044" spans="1:11" s="64" customFormat="1" x14ac:dyDescent="0.2">
      <c r="A1044" s="63"/>
      <c r="E1044" s="173"/>
      <c r="F1044" s="173"/>
      <c r="G1044" s="173"/>
      <c r="H1044" s="168"/>
      <c r="I1044" s="168"/>
      <c r="J1044" s="168"/>
      <c r="K1044" s="168"/>
    </row>
    <row r="1045" spans="1:11" s="64" customFormat="1" x14ac:dyDescent="0.2">
      <c r="A1045" s="63"/>
      <c r="E1045" s="173"/>
      <c r="F1045" s="173"/>
      <c r="G1045" s="173"/>
      <c r="H1045" s="168"/>
      <c r="I1045" s="168"/>
      <c r="J1045" s="168"/>
      <c r="K1045" s="168"/>
    </row>
    <row r="1046" spans="1:11" s="64" customFormat="1" x14ac:dyDescent="0.2">
      <c r="A1046" s="63"/>
      <c r="E1046" s="173"/>
      <c r="F1046" s="173"/>
      <c r="G1046" s="173"/>
      <c r="H1046" s="168"/>
      <c r="I1046" s="168"/>
      <c r="J1046" s="168"/>
      <c r="K1046" s="168"/>
    </row>
    <row r="1047" spans="1:11" s="64" customFormat="1" x14ac:dyDescent="0.2">
      <c r="A1047" s="63"/>
      <c r="E1047" s="173"/>
      <c r="F1047" s="173"/>
      <c r="G1047" s="173"/>
      <c r="H1047" s="168"/>
      <c r="I1047" s="168"/>
      <c r="J1047" s="168"/>
      <c r="K1047" s="168"/>
    </row>
    <row r="1048" spans="1:11" s="64" customFormat="1" x14ac:dyDescent="0.2">
      <c r="A1048" s="63"/>
      <c r="E1048" s="173"/>
      <c r="F1048" s="173"/>
      <c r="G1048" s="173"/>
      <c r="H1048" s="168"/>
      <c r="I1048" s="168"/>
      <c r="J1048" s="168"/>
      <c r="K1048" s="168"/>
    </row>
    <row r="1049" spans="1:11" s="64" customFormat="1" x14ac:dyDescent="0.2">
      <c r="A1049" s="63"/>
      <c r="E1049" s="173"/>
      <c r="F1049" s="173"/>
      <c r="G1049" s="173"/>
      <c r="H1049" s="168"/>
      <c r="I1049" s="168"/>
      <c r="J1049" s="168"/>
      <c r="K1049" s="168"/>
    </row>
    <row r="1050" spans="1:11" s="64" customFormat="1" x14ac:dyDescent="0.2">
      <c r="A1050" s="63"/>
      <c r="E1050" s="173"/>
      <c r="F1050" s="173"/>
      <c r="G1050" s="173"/>
      <c r="H1050" s="168"/>
      <c r="I1050" s="168"/>
      <c r="J1050" s="168"/>
      <c r="K1050" s="168"/>
    </row>
    <row r="1051" spans="1:11" s="64" customFormat="1" x14ac:dyDescent="0.2">
      <c r="A1051" s="63"/>
      <c r="E1051" s="173"/>
      <c r="F1051" s="173"/>
      <c r="G1051" s="173"/>
      <c r="H1051" s="168"/>
      <c r="I1051" s="168"/>
      <c r="J1051" s="168"/>
      <c r="K1051" s="168"/>
    </row>
    <row r="1052" spans="1:11" s="64" customFormat="1" x14ac:dyDescent="0.2">
      <c r="A1052" s="63"/>
      <c r="E1052" s="173"/>
      <c r="F1052" s="173"/>
      <c r="G1052" s="173"/>
      <c r="H1052" s="168"/>
      <c r="I1052" s="168"/>
      <c r="J1052" s="168"/>
      <c r="K1052" s="168"/>
    </row>
    <row r="1053" spans="1:11" s="64" customFormat="1" x14ac:dyDescent="0.2">
      <c r="A1053" s="63"/>
      <c r="E1053" s="173"/>
      <c r="F1053" s="173"/>
      <c r="G1053" s="173"/>
      <c r="H1053" s="168"/>
      <c r="I1053" s="168"/>
      <c r="J1053" s="168"/>
      <c r="K1053" s="168"/>
    </row>
    <row r="1054" spans="1:11" s="64" customFormat="1" x14ac:dyDescent="0.2">
      <c r="A1054" s="63"/>
      <c r="E1054" s="173"/>
      <c r="F1054" s="173"/>
      <c r="G1054" s="173"/>
      <c r="H1054" s="168"/>
      <c r="I1054" s="168"/>
      <c r="J1054" s="168"/>
      <c r="K1054" s="168"/>
    </row>
    <row r="1055" spans="1:11" s="64" customFormat="1" x14ac:dyDescent="0.2">
      <c r="A1055" s="63"/>
      <c r="E1055" s="173"/>
      <c r="F1055" s="173"/>
      <c r="G1055" s="173"/>
      <c r="H1055" s="168"/>
      <c r="I1055" s="168"/>
      <c r="J1055" s="168"/>
      <c r="K1055" s="168"/>
    </row>
    <row r="1056" spans="1:11" s="64" customFormat="1" x14ac:dyDescent="0.2">
      <c r="A1056" s="63"/>
      <c r="E1056" s="173"/>
      <c r="F1056" s="173"/>
      <c r="G1056" s="173"/>
      <c r="H1056" s="168"/>
      <c r="I1056" s="168"/>
      <c r="J1056" s="168"/>
      <c r="K1056" s="168"/>
    </row>
    <row r="1057" spans="1:11" s="64" customFormat="1" x14ac:dyDescent="0.2">
      <c r="A1057" s="63"/>
      <c r="E1057" s="173"/>
      <c r="F1057" s="173"/>
      <c r="G1057" s="173"/>
      <c r="H1057" s="168"/>
      <c r="I1057" s="168"/>
      <c r="J1057" s="168"/>
      <c r="K1057" s="168"/>
    </row>
    <row r="1058" spans="1:11" s="64" customFormat="1" x14ac:dyDescent="0.2">
      <c r="A1058" s="63"/>
      <c r="E1058" s="173"/>
      <c r="F1058" s="173"/>
      <c r="G1058" s="173"/>
      <c r="H1058" s="168"/>
      <c r="I1058" s="168"/>
      <c r="J1058" s="168"/>
      <c r="K1058" s="168"/>
    </row>
    <row r="1059" spans="1:11" s="64" customFormat="1" x14ac:dyDescent="0.2">
      <c r="A1059" s="63"/>
      <c r="E1059" s="173"/>
      <c r="F1059" s="173"/>
      <c r="G1059" s="173"/>
      <c r="H1059" s="168"/>
      <c r="I1059" s="168"/>
      <c r="J1059" s="168"/>
      <c r="K1059" s="168"/>
    </row>
    <row r="1060" spans="1:11" s="64" customFormat="1" x14ac:dyDescent="0.2">
      <c r="A1060" s="63"/>
      <c r="E1060" s="173"/>
      <c r="F1060" s="173"/>
      <c r="G1060" s="173"/>
      <c r="H1060" s="168"/>
      <c r="I1060" s="168"/>
      <c r="J1060" s="168"/>
      <c r="K1060" s="168"/>
    </row>
    <row r="1061" spans="1:11" s="64" customFormat="1" x14ac:dyDescent="0.2">
      <c r="A1061" s="63"/>
      <c r="E1061" s="173"/>
      <c r="F1061" s="173"/>
      <c r="G1061" s="173"/>
      <c r="H1061" s="168"/>
      <c r="I1061" s="168"/>
      <c r="J1061" s="168"/>
      <c r="K1061" s="168"/>
    </row>
    <row r="1062" spans="1:11" s="64" customFormat="1" x14ac:dyDescent="0.2">
      <c r="A1062" s="63"/>
      <c r="E1062" s="173"/>
      <c r="F1062" s="173"/>
      <c r="G1062" s="173"/>
      <c r="H1062" s="168"/>
      <c r="I1062" s="168"/>
      <c r="J1062" s="168"/>
      <c r="K1062" s="168"/>
    </row>
    <row r="1063" spans="1:11" s="64" customFormat="1" x14ac:dyDescent="0.2">
      <c r="A1063" s="63"/>
      <c r="E1063" s="173"/>
      <c r="F1063" s="173"/>
      <c r="G1063" s="173"/>
      <c r="H1063" s="168"/>
      <c r="I1063" s="168"/>
      <c r="J1063" s="168"/>
      <c r="K1063" s="168"/>
    </row>
    <row r="1064" spans="1:11" s="64" customFormat="1" x14ac:dyDescent="0.2">
      <c r="A1064" s="63"/>
      <c r="E1064" s="173"/>
      <c r="F1064" s="173"/>
      <c r="G1064" s="173"/>
      <c r="H1064" s="168"/>
      <c r="I1064" s="168"/>
      <c r="J1064" s="168"/>
      <c r="K1064" s="168"/>
    </row>
    <row r="1065" spans="1:11" s="64" customFormat="1" x14ac:dyDescent="0.2">
      <c r="A1065" s="63"/>
      <c r="E1065" s="173"/>
      <c r="F1065" s="173"/>
      <c r="G1065" s="173"/>
      <c r="H1065" s="168"/>
      <c r="I1065" s="168"/>
      <c r="J1065" s="168"/>
      <c r="K1065" s="168"/>
    </row>
    <row r="1066" spans="1:11" s="64" customFormat="1" x14ac:dyDescent="0.2">
      <c r="A1066" s="63"/>
      <c r="E1066" s="173"/>
      <c r="F1066" s="173"/>
      <c r="G1066" s="173"/>
      <c r="H1066" s="168"/>
      <c r="I1066" s="168"/>
      <c r="J1066" s="168"/>
      <c r="K1066" s="168"/>
    </row>
    <row r="1067" spans="1:11" s="64" customFormat="1" x14ac:dyDescent="0.2">
      <c r="A1067" s="63"/>
      <c r="E1067" s="173"/>
      <c r="F1067" s="173"/>
      <c r="G1067" s="173"/>
      <c r="H1067" s="168"/>
      <c r="I1067" s="168"/>
      <c r="J1067" s="168"/>
      <c r="K1067" s="168"/>
    </row>
    <row r="1068" spans="1:11" s="64" customFormat="1" x14ac:dyDescent="0.2">
      <c r="A1068" s="63"/>
      <c r="E1068" s="173"/>
      <c r="F1068" s="173"/>
      <c r="G1068" s="173"/>
      <c r="H1068" s="168"/>
      <c r="I1068" s="168"/>
      <c r="J1068" s="168"/>
      <c r="K1068" s="168"/>
    </row>
    <row r="1069" spans="1:11" s="64" customFormat="1" x14ac:dyDescent="0.2">
      <c r="A1069" s="63"/>
      <c r="E1069" s="173"/>
      <c r="F1069" s="173"/>
      <c r="G1069" s="173"/>
      <c r="H1069" s="168"/>
      <c r="I1069" s="168"/>
      <c r="J1069" s="168"/>
      <c r="K1069" s="168"/>
    </row>
    <row r="1070" spans="1:11" s="64" customFormat="1" x14ac:dyDescent="0.2">
      <c r="A1070" s="63"/>
      <c r="E1070" s="173"/>
      <c r="F1070" s="173"/>
      <c r="G1070" s="173"/>
      <c r="H1070" s="168"/>
      <c r="I1070" s="168"/>
      <c r="J1070" s="168"/>
      <c r="K1070" s="168"/>
    </row>
    <row r="1071" spans="1:11" s="64" customFormat="1" x14ac:dyDescent="0.2">
      <c r="A1071" s="63"/>
      <c r="E1071" s="173"/>
      <c r="F1071" s="173"/>
      <c r="G1071" s="173"/>
      <c r="H1071" s="168"/>
      <c r="I1071" s="168"/>
      <c r="J1071" s="168"/>
      <c r="K1071" s="168"/>
    </row>
    <row r="1072" spans="1:11" s="64" customFormat="1" x14ac:dyDescent="0.2">
      <c r="A1072" s="63"/>
      <c r="E1072" s="173"/>
      <c r="F1072" s="173"/>
      <c r="G1072" s="173"/>
      <c r="H1072" s="168"/>
      <c r="I1072" s="168"/>
      <c r="J1072" s="168"/>
      <c r="K1072" s="168"/>
    </row>
    <row r="1073" spans="1:11" s="64" customFormat="1" x14ac:dyDescent="0.2">
      <c r="A1073" s="63"/>
      <c r="E1073" s="173"/>
      <c r="F1073" s="173"/>
      <c r="G1073" s="173"/>
      <c r="H1073" s="168"/>
      <c r="I1073" s="168"/>
      <c r="J1073" s="168"/>
      <c r="K1073" s="168"/>
    </row>
    <row r="1074" spans="1:11" s="64" customFormat="1" x14ac:dyDescent="0.2">
      <c r="A1074" s="63"/>
      <c r="E1074" s="173"/>
      <c r="F1074" s="173"/>
      <c r="G1074" s="173"/>
      <c r="H1074" s="168"/>
      <c r="I1074" s="168"/>
      <c r="J1074" s="168"/>
      <c r="K1074" s="168"/>
    </row>
    <row r="1075" spans="1:11" s="64" customFormat="1" x14ac:dyDescent="0.2">
      <c r="A1075" s="63"/>
      <c r="E1075" s="173"/>
      <c r="F1075" s="173"/>
      <c r="G1075" s="173"/>
      <c r="H1075" s="168"/>
      <c r="I1075" s="168"/>
      <c r="J1075" s="168"/>
      <c r="K1075" s="168"/>
    </row>
    <row r="1076" spans="1:11" s="64" customFormat="1" x14ac:dyDescent="0.2">
      <c r="A1076" s="63"/>
      <c r="E1076" s="173"/>
      <c r="F1076" s="173"/>
      <c r="G1076" s="173"/>
      <c r="H1076" s="168"/>
      <c r="I1076" s="168"/>
      <c r="J1076" s="168"/>
      <c r="K1076" s="168"/>
    </row>
    <row r="1077" spans="1:11" s="64" customFormat="1" x14ac:dyDescent="0.2">
      <c r="A1077" s="63"/>
      <c r="E1077" s="173"/>
      <c r="F1077" s="173"/>
      <c r="G1077" s="173"/>
      <c r="H1077" s="168"/>
      <c r="I1077" s="168"/>
      <c r="J1077" s="168"/>
      <c r="K1077" s="168"/>
    </row>
    <row r="1078" spans="1:11" s="64" customFormat="1" x14ac:dyDescent="0.2">
      <c r="A1078" s="63"/>
      <c r="E1078" s="173"/>
      <c r="F1078" s="173"/>
      <c r="G1078" s="173"/>
      <c r="H1078" s="168"/>
      <c r="I1078" s="168"/>
      <c r="J1078" s="168"/>
      <c r="K1078" s="168"/>
    </row>
    <row r="1079" spans="1:11" s="64" customFormat="1" x14ac:dyDescent="0.2">
      <c r="A1079" s="63"/>
      <c r="E1079" s="173"/>
      <c r="F1079" s="173"/>
      <c r="G1079" s="173"/>
      <c r="H1079" s="168"/>
      <c r="I1079" s="168"/>
      <c r="J1079" s="168"/>
      <c r="K1079" s="168"/>
    </row>
    <row r="1080" spans="1:11" s="64" customFormat="1" x14ac:dyDescent="0.2">
      <c r="A1080" s="63"/>
      <c r="E1080" s="173"/>
      <c r="F1080" s="173"/>
      <c r="G1080" s="173"/>
      <c r="H1080" s="168"/>
      <c r="I1080" s="168"/>
      <c r="J1080" s="168"/>
      <c r="K1080" s="168"/>
    </row>
    <row r="1081" spans="1:11" s="64" customFormat="1" x14ac:dyDescent="0.2">
      <c r="A1081" s="63"/>
      <c r="E1081" s="173"/>
      <c r="F1081" s="173"/>
      <c r="G1081" s="173"/>
      <c r="H1081" s="168"/>
      <c r="I1081" s="168"/>
      <c r="J1081" s="168"/>
      <c r="K1081" s="168"/>
    </row>
    <row r="1082" spans="1:11" s="64" customFormat="1" x14ac:dyDescent="0.2">
      <c r="A1082" s="63"/>
      <c r="E1082" s="173"/>
      <c r="F1082" s="173"/>
      <c r="G1082" s="173"/>
      <c r="H1082" s="168"/>
      <c r="I1082" s="168"/>
      <c r="J1082" s="168"/>
      <c r="K1082" s="168"/>
    </row>
    <row r="1083" spans="1:11" s="64" customFormat="1" x14ac:dyDescent="0.2">
      <c r="A1083" s="63"/>
      <c r="E1083" s="173"/>
      <c r="F1083" s="173"/>
      <c r="G1083" s="173"/>
      <c r="H1083" s="168"/>
      <c r="I1083" s="168"/>
      <c r="J1083" s="168"/>
      <c r="K1083" s="168"/>
    </row>
    <row r="1084" spans="1:11" s="64" customFormat="1" x14ac:dyDescent="0.2">
      <c r="A1084" s="63"/>
      <c r="E1084" s="173"/>
      <c r="F1084" s="173"/>
      <c r="G1084" s="173"/>
      <c r="H1084" s="168"/>
      <c r="I1084" s="168"/>
      <c r="J1084" s="168"/>
      <c r="K1084" s="168"/>
    </row>
    <row r="1085" spans="1:11" s="64" customFormat="1" x14ac:dyDescent="0.2">
      <c r="A1085" s="63"/>
      <c r="E1085" s="173"/>
      <c r="F1085" s="173"/>
      <c r="G1085" s="173"/>
      <c r="H1085" s="168"/>
      <c r="I1085" s="168"/>
      <c r="J1085" s="168"/>
      <c r="K1085" s="168"/>
    </row>
    <row r="1086" spans="1:11" s="64" customFormat="1" x14ac:dyDescent="0.2">
      <c r="A1086" s="63"/>
      <c r="E1086" s="173"/>
      <c r="F1086" s="173"/>
      <c r="G1086" s="173"/>
      <c r="H1086" s="168"/>
      <c r="I1086" s="168"/>
      <c r="J1086" s="168"/>
      <c r="K1086" s="168"/>
    </row>
    <row r="1087" spans="1:11" s="64" customFormat="1" x14ac:dyDescent="0.2">
      <c r="A1087" s="63"/>
      <c r="E1087" s="173"/>
      <c r="F1087" s="173"/>
      <c r="G1087" s="173"/>
      <c r="H1087" s="168"/>
      <c r="I1087" s="168"/>
      <c r="J1087" s="168"/>
      <c r="K1087" s="168"/>
    </row>
    <row r="1088" spans="1:11" s="64" customFormat="1" x14ac:dyDescent="0.2">
      <c r="A1088" s="63"/>
      <c r="E1088" s="173"/>
      <c r="F1088" s="173"/>
      <c r="G1088" s="173"/>
      <c r="H1088" s="168"/>
      <c r="I1088" s="168"/>
      <c r="J1088" s="168"/>
      <c r="K1088" s="168"/>
    </row>
    <row r="1089" spans="1:11" s="64" customFormat="1" x14ac:dyDescent="0.2">
      <c r="A1089" s="63"/>
      <c r="E1089" s="173"/>
      <c r="F1089" s="173"/>
      <c r="G1089" s="173"/>
      <c r="H1089" s="168"/>
      <c r="I1089" s="168"/>
      <c r="J1089" s="168"/>
      <c r="K1089" s="168"/>
    </row>
    <row r="1090" spans="1:11" s="64" customFormat="1" x14ac:dyDescent="0.2">
      <c r="A1090" s="63"/>
      <c r="E1090" s="173"/>
      <c r="F1090" s="173"/>
      <c r="G1090" s="173"/>
      <c r="H1090" s="168"/>
      <c r="I1090" s="168"/>
      <c r="J1090" s="168"/>
      <c r="K1090" s="168"/>
    </row>
    <row r="1091" spans="1:11" s="64" customFormat="1" x14ac:dyDescent="0.2">
      <c r="A1091" s="63"/>
      <c r="E1091" s="173"/>
      <c r="F1091" s="173"/>
      <c r="G1091" s="173"/>
      <c r="H1091" s="168"/>
      <c r="I1091" s="168"/>
      <c r="J1091" s="168"/>
      <c r="K1091" s="168"/>
    </row>
    <row r="1092" spans="1:11" s="64" customFormat="1" x14ac:dyDescent="0.2">
      <c r="A1092" s="63"/>
      <c r="E1092" s="173"/>
      <c r="F1092" s="173"/>
      <c r="G1092" s="173"/>
      <c r="H1092" s="168"/>
      <c r="I1092" s="168"/>
      <c r="J1092" s="168"/>
      <c r="K1092" s="168"/>
    </row>
    <row r="1093" spans="1:11" s="64" customFormat="1" x14ac:dyDescent="0.2">
      <c r="A1093" s="63"/>
      <c r="E1093" s="173"/>
      <c r="F1093" s="173"/>
      <c r="G1093" s="173"/>
      <c r="H1093" s="168"/>
      <c r="I1093" s="168"/>
      <c r="J1093" s="168"/>
      <c r="K1093" s="168"/>
    </row>
    <row r="1094" spans="1:11" s="64" customFormat="1" x14ac:dyDescent="0.2">
      <c r="A1094" s="63"/>
      <c r="E1094" s="173"/>
      <c r="F1094" s="173"/>
      <c r="G1094" s="173"/>
      <c r="H1094" s="168"/>
      <c r="I1094" s="168"/>
      <c r="J1094" s="168"/>
      <c r="K1094" s="168"/>
    </row>
    <row r="1095" spans="1:11" s="64" customFormat="1" x14ac:dyDescent="0.2">
      <c r="A1095" s="63"/>
      <c r="E1095" s="173"/>
      <c r="F1095" s="173"/>
      <c r="G1095" s="173"/>
      <c r="H1095" s="168"/>
      <c r="I1095" s="168"/>
      <c r="J1095" s="168"/>
      <c r="K1095" s="168"/>
    </row>
    <row r="1096" spans="1:11" s="64" customFormat="1" x14ac:dyDescent="0.2">
      <c r="A1096" s="63"/>
      <c r="E1096" s="173"/>
      <c r="F1096" s="173"/>
      <c r="G1096" s="173"/>
      <c r="H1096" s="168"/>
      <c r="I1096" s="168"/>
      <c r="J1096" s="168"/>
      <c r="K1096" s="168"/>
    </row>
    <row r="1097" spans="1:11" s="64" customFormat="1" x14ac:dyDescent="0.2">
      <c r="A1097" s="63"/>
      <c r="E1097" s="173"/>
      <c r="F1097" s="173"/>
      <c r="G1097" s="173"/>
      <c r="H1097" s="168"/>
      <c r="I1097" s="168"/>
      <c r="J1097" s="168"/>
      <c r="K1097" s="168"/>
    </row>
    <row r="1098" spans="1:11" s="64" customFormat="1" x14ac:dyDescent="0.2">
      <c r="A1098" s="63"/>
      <c r="E1098" s="173"/>
      <c r="F1098" s="173"/>
      <c r="G1098" s="173"/>
      <c r="H1098" s="168"/>
      <c r="I1098" s="168"/>
      <c r="J1098" s="168"/>
      <c r="K1098" s="168"/>
    </row>
    <row r="1099" spans="1:11" s="64" customFormat="1" x14ac:dyDescent="0.2">
      <c r="A1099" s="63"/>
      <c r="E1099" s="173"/>
      <c r="F1099" s="173"/>
      <c r="G1099" s="173"/>
      <c r="H1099" s="168"/>
      <c r="I1099" s="168"/>
      <c r="J1099" s="168"/>
      <c r="K1099" s="168"/>
    </row>
    <row r="1100" spans="1:11" s="64" customFormat="1" x14ac:dyDescent="0.2">
      <c r="A1100" s="63"/>
      <c r="E1100" s="173"/>
      <c r="F1100" s="173"/>
      <c r="G1100" s="173"/>
      <c r="H1100" s="168"/>
      <c r="I1100" s="168"/>
      <c r="J1100" s="168"/>
      <c r="K1100" s="168"/>
    </row>
    <row r="1101" spans="1:11" s="64" customFormat="1" x14ac:dyDescent="0.2">
      <c r="A1101" s="63"/>
      <c r="E1101" s="173"/>
      <c r="F1101" s="173"/>
      <c r="G1101" s="173"/>
      <c r="H1101" s="168"/>
      <c r="I1101" s="168"/>
      <c r="J1101" s="168"/>
      <c r="K1101" s="168"/>
    </row>
    <row r="1102" spans="1:11" s="64" customFormat="1" x14ac:dyDescent="0.2">
      <c r="A1102" s="63"/>
      <c r="E1102" s="173"/>
      <c r="F1102" s="173"/>
      <c r="G1102" s="173"/>
      <c r="H1102" s="168"/>
      <c r="I1102" s="168"/>
      <c r="J1102" s="168"/>
      <c r="K1102" s="168"/>
    </row>
    <row r="1103" spans="1:11" s="64" customFormat="1" x14ac:dyDescent="0.2">
      <c r="A1103" s="63"/>
      <c r="E1103" s="173"/>
      <c r="F1103" s="173"/>
      <c r="G1103" s="173"/>
      <c r="H1103" s="168"/>
      <c r="I1103" s="168"/>
      <c r="J1103" s="168"/>
      <c r="K1103" s="168"/>
    </row>
    <row r="1104" spans="1:11" s="64" customFormat="1" x14ac:dyDescent="0.2">
      <c r="A1104" s="63"/>
      <c r="E1104" s="173"/>
      <c r="F1104" s="173"/>
      <c r="G1104" s="173"/>
      <c r="H1104" s="168"/>
      <c r="I1104" s="168"/>
      <c r="J1104" s="168"/>
      <c r="K1104" s="168"/>
    </row>
    <row r="1105" spans="1:11" s="64" customFormat="1" x14ac:dyDescent="0.2">
      <c r="A1105" s="63"/>
      <c r="E1105" s="173"/>
      <c r="F1105" s="173"/>
      <c r="G1105" s="173"/>
      <c r="H1105" s="168"/>
      <c r="I1105" s="168"/>
      <c r="J1105" s="168"/>
      <c r="K1105" s="168"/>
    </row>
    <row r="1106" spans="1:11" s="64" customFormat="1" x14ac:dyDescent="0.2">
      <c r="A1106" s="63"/>
      <c r="E1106" s="173"/>
      <c r="F1106" s="173"/>
      <c r="G1106" s="173"/>
      <c r="H1106" s="168"/>
      <c r="I1106" s="168"/>
      <c r="J1106" s="168"/>
      <c r="K1106" s="168"/>
    </row>
    <row r="1107" spans="1:11" s="64" customFormat="1" x14ac:dyDescent="0.2">
      <c r="A1107" s="63"/>
      <c r="E1107" s="173"/>
      <c r="F1107" s="173"/>
      <c r="G1107" s="173"/>
      <c r="H1107" s="168"/>
      <c r="I1107" s="168"/>
      <c r="J1107" s="168"/>
      <c r="K1107" s="168"/>
    </row>
    <row r="1108" spans="1:11" s="64" customFormat="1" x14ac:dyDescent="0.2">
      <c r="A1108" s="63"/>
      <c r="E1108" s="173"/>
      <c r="F1108" s="173"/>
      <c r="G1108" s="173"/>
      <c r="H1108" s="168"/>
      <c r="I1108" s="168"/>
      <c r="J1108" s="168"/>
      <c r="K1108" s="168"/>
    </row>
    <row r="1109" spans="1:11" s="64" customFormat="1" x14ac:dyDescent="0.2">
      <c r="A1109" s="63"/>
      <c r="E1109" s="173"/>
      <c r="F1109" s="173"/>
      <c r="G1109" s="173"/>
      <c r="H1109" s="168"/>
      <c r="I1109" s="168"/>
      <c r="J1109" s="168"/>
      <c r="K1109" s="168"/>
    </row>
    <row r="1110" spans="1:11" s="64" customFormat="1" x14ac:dyDescent="0.2">
      <c r="A1110" s="63"/>
      <c r="E1110" s="173"/>
      <c r="F1110" s="173"/>
      <c r="G1110" s="173"/>
      <c r="H1110" s="168"/>
      <c r="I1110" s="168"/>
      <c r="J1110" s="168"/>
      <c r="K1110" s="168"/>
    </row>
    <row r="1111" spans="1:11" s="64" customFormat="1" x14ac:dyDescent="0.2">
      <c r="A1111" s="63"/>
      <c r="E1111" s="173"/>
      <c r="F1111" s="173"/>
      <c r="G1111" s="173"/>
      <c r="H1111" s="168"/>
      <c r="I1111" s="168"/>
      <c r="J1111" s="168"/>
      <c r="K1111" s="168"/>
    </row>
    <row r="1112" spans="1:11" s="64" customFormat="1" x14ac:dyDescent="0.2">
      <c r="A1112" s="63"/>
      <c r="E1112" s="173"/>
      <c r="F1112" s="173"/>
      <c r="G1112" s="173"/>
      <c r="H1112" s="168"/>
      <c r="I1112" s="168"/>
      <c r="J1112" s="168"/>
      <c r="K1112" s="168"/>
    </row>
    <row r="1113" spans="1:11" s="64" customFormat="1" x14ac:dyDescent="0.2">
      <c r="A1113" s="63"/>
      <c r="E1113" s="173"/>
      <c r="F1113" s="173"/>
      <c r="G1113" s="173"/>
      <c r="H1113" s="168"/>
      <c r="I1113" s="168"/>
      <c r="J1113" s="168"/>
      <c r="K1113" s="168"/>
    </row>
    <row r="1114" spans="1:11" s="64" customFormat="1" x14ac:dyDescent="0.2">
      <c r="A1114" s="63"/>
      <c r="E1114" s="173"/>
      <c r="F1114" s="173"/>
      <c r="G1114" s="173"/>
      <c r="H1114" s="168"/>
      <c r="I1114" s="168"/>
      <c r="J1114" s="168"/>
      <c r="K1114" s="168"/>
    </row>
    <row r="1115" spans="1:11" s="64" customFormat="1" x14ac:dyDescent="0.2">
      <c r="A1115" s="63"/>
      <c r="E1115" s="173"/>
      <c r="F1115" s="173"/>
      <c r="G1115" s="173"/>
      <c r="H1115" s="168"/>
      <c r="I1115" s="168"/>
      <c r="J1115" s="168"/>
      <c r="K1115" s="168"/>
    </row>
    <row r="1116" spans="1:11" s="64" customFormat="1" x14ac:dyDescent="0.2">
      <c r="A1116" s="63"/>
      <c r="E1116" s="173"/>
      <c r="F1116" s="173"/>
      <c r="G1116" s="173"/>
      <c r="H1116" s="168"/>
      <c r="I1116" s="168"/>
      <c r="J1116" s="168"/>
      <c r="K1116" s="168"/>
    </row>
    <row r="1117" spans="1:11" s="64" customFormat="1" x14ac:dyDescent="0.2">
      <c r="A1117" s="63"/>
      <c r="E1117" s="173"/>
      <c r="F1117" s="173"/>
      <c r="G1117" s="173"/>
      <c r="H1117" s="168"/>
      <c r="I1117" s="168"/>
      <c r="J1117" s="168"/>
      <c r="K1117" s="168"/>
    </row>
    <row r="1118" spans="1:11" s="64" customFormat="1" x14ac:dyDescent="0.2">
      <c r="A1118" s="63"/>
      <c r="E1118" s="173"/>
      <c r="F1118" s="173"/>
      <c r="G1118" s="173"/>
      <c r="H1118" s="168"/>
      <c r="I1118" s="168"/>
      <c r="J1118" s="168"/>
      <c r="K1118" s="168"/>
    </row>
    <row r="1119" spans="1:11" s="64" customFormat="1" x14ac:dyDescent="0.2">
      <c r="A1119" s="63"/>
      <c r="E1119" s="173"/>
      <c r="F1119" s="173"/>
      <c r="G1119" s="173"/>
      <c r="H1119" s="168"/>
      <c r="I1119" s="168"/>
      <c r="J1119" s="168"/>
      <c r="K1119" s="168"/>
    </row>
    <row r="1120" spans="1:11" s="64" customFormat="1" x14ac:dyDescent="0.2">
      <c r="A1120" s="63"/>
      <c r="E1120" s="173"/>
      <c r="F1120" s="173"/>
      <c r="G1120" s="173"/>
      <c r="H1120" s="168"/>
      <c r="I1120" s="168"/>
      <c r="J1120" s="168"/>
      <c r="K1120" s="168"/>
    </row>
    <row r="1121" spans="1:11" s="64" customFormat="1" x14ac:dyDescent="0.2">
      <c r="A1121" s="63"/>
      <c r="E1121" s="173"/>
      <c r="F1121" s="173"/>
      <c r="G1121" s="173"/>
      <c r="H1121" s="168"/>
      <c r="I1121" s="168"/>
      <c r="J1121" s="168"/>
      <c r="K1121" s="168"/>
    </row>
    <row r="1122" spans="1:11" s="64" customFormat="1" x14ac:dyDescent="0.2">
      <c r="A1122" s="63"/>
      <c r="E1122" s="173"/>
      <c r="F1122" s="173"/>
      <c r="G1122" s="173"/>
      <c r="H1122" s="168"/>
      <c r="I1122" s="168"/>
      <c r="J1122" s="168"/>
      <c r="K1122" s="168"/>
    </row>
    <row r="1123" spans="1:11" s="64" customFormat="1" x14ac:dyDescent="0.2">
      <c r="A1123" s="63"/>
      <c r="E1123" s="173"/>
      <c r="F1123" s="173"/>
      <c r="G1123" s="173"/>
      <c r="H1123" s="168"/>
      <c r="I1123" s="168"/>
      <c r="J1123" s="168"/>
      <c r="K1123" s="168"/>
    </row>
    <row r="1124" spans="1:11" s="64" customFormat="1" x14ac:dyDescent="0.2">
      <c r="A1124" s="63"/>
      <c r="E1124" s="173"/>
      <c r="F1124" s="173"/>
      <c r="G1124" s="173"/>
      <c r="H1124" s="168"/>
      <c r="I1124" s="168"/>
      <c r="J1124" s="168"/>
      <c r="K1124" s="168"/>
    </row>
    <row r="1125" spans="1:11" s="64" customFormat="1" x14ac:dyDescent="0.2">
      <c r="A1125" s="63"/>
      <c r="E1125" s="173"/>
      <c r="F1125" s="173"/>
      <c r="G1125" s="173"/>
      <c r="H1125" s="168"/>
      <c r="I1125" s="168"/>
      <c r="J1125" s="168"/>
      <c r="K1125" s="168"/>
    </row>
    <row r="1126" spans="1:11" s="64" customFormat="1" x14ac:dyDescent="0.2">
      <c r="A1126" s="63"/>
      <c r="E1126" s="173"/>
      <c r="F1126" s="173"/>
      <c r="G1126" s="173"/>
      <c r="H1126" s="168"/>
      <c r="I1126" s="168"/>
      <c r="J1126" s="168"/>
      <c r="K1126" s="168"/>
    </row>
    <row r="1127" spans="1:11" s="64" customFormat="1" x14ac:dyDescent="0.2">
      <c r="A1127" s="63"/>
      <c r="E1127" s="173"/>
      <c r="F1127" s="173"/>
      <c r="G1127" s="173"/>
      <c r="H1127" s="168"/>
      <c r="I1127" s="168"/>
      <c r="J1127" s="168"/>
      <c r="K1127" s="168"/>
    </row>
    <row r="1128" spans="1:11" s="64" customFormat="1" x14ac:dyDescent="0.2">
      <c r="A1128" s="63"/>
      <c r="E1128" s="173"/>
      <c r="F1128" s="173"/>
      <c r="G1128" s="173"/>
      <c r="H1128" s="168"/>
      <c r="I1128" s="168"/>
      <c r="J1128" s="168"/>
      <c r="K1128" s="168"/>
    </row>
    <row r="1129" spans="1:11" s="64" customFormat="1" x14ac:dyDescent="0.2">
      <c r="A1129" s="63"/>
      <c r="E1129" s="173"/>
      <c r="F1129" s="173"/>
      <c r="G1129" s="173"/>
      <c r="H1129" s="168"/>
      <c r="I1129" s="168"/>
      <c r="J1129" s="168"/>
      <c r="K1129" s="168"/>
    </row>
    <row r="1130" spans="1:11" s="64" customFormat="1" x14ac:dyDescent="0.2">
      <c r="A1130" s="63"/>
      <c r="E1130" s="173"/>
      <c r="F1130" s="173"/>
      <c r="G1130" s="173"/>
      <c r="H1130" s="168"/>
      <c r="I1130" s="168"/>
      <c r="J1130" s="168"/>
      <c r="K1130" s="168"/>
    </row>
    <row r="1131" spans="1:11" s="64" customFormat="1" x14ac:dyDescent="0.2">
      <c r="A1131" s="63"/>
      <c r="E1131" s="173"/>
      <c r="F1131" s="173"/>
      <c r="G1131" s="173"/>
      <c r="H1131" s="168"/>
      <c r="I1131" s="168"/>
      <c r="J1131" s="168"/>
      <c r="K1131" s="168"/>
    </row>
    <row r="1132" spans="1:11" s="64" customFormat="1" x14ac:dyDescent="0.2">
      <c r="A1132" s="63"/>
      <c r="E1132" s="173"/>
      <c r="F1132" s="173"/>
      <c r="G1132" s="173"/>
      <c r="H1132" s="168"/>
      <c r="I1132" s="168"/>
      <c r="J1132" s="168"/>
      <c r="K1132" s="168"/>
    </row>
    <row r="1133" spans="1:11" s="64" customFormat="1" x14ac:dyDescent="0.2">
      <c r="A1133" s="63"/>
      <c r="E1133" s="173"/>
      <c r="F1133" s="173"/>
      <c r="G1133" s="173"/>
      <c r="H1133" s="168"/>
      <c r="I1133" s="168"/>
      <c r="J1133" s="168"/>
      <c r="K1133" s="168"/>
    </row>
    <row r="1134" spans="1:11" s="64" customFormat="1" x14ac:dyDescent="0.2">
      <c r="A1134" s="63"/>
      <c r="E1134" s="173"/>
      <c r="F1134" s="173"/>
      <c r="G1134" s="173"/>
      <c r="H1134" s="168"/>
      <c r="I1134" s="168"/>
      <c r="J1134" s="168"/>
      <c r="K1134" s="168"/>
    </row>
    <row r="1135" spans="1:11" s="64" customFormat="1" x14ac:dyDescent="0.2">
      <c r="A1135" s="63"/>
      <c r="E1135" s="173"/>
      <c r="F1135" s="173"/>
      <c r="G1135" s="173"/>
      <c r="H1135" s="168"/>
      <c r="I1135" s="168"/>
      <c r="J1135" s="168"/>
      <c r="K1135" s="168"/>
    </row>
    <row r="1136" spans="1:11" s="64" customFormat="1" x14ac:dyDescent="0.2">
      <c r="A1136" s="63"/>
      <c r="E1136" s="173"/>
      <c r="F1136" s="173"/>
      <c r="G1136" s="173"/>
      <c r="H1136" s="168"/>
      <c r="I1136" s="168"/>
      <c r="J1136" s="168"/>
      <c r="K1136" s="168"/>
    </row>
    <row r="1137" spans="1:11" s="64" customFormat="1" x14ac:dyDescent="0.2">
      <c r="A1137" s="63"/>
      <c r="E1137" s="173"/>
      <c r="F1137" s="173"/>
      <c r="G1137" s="173"/>
      <c r="H1137" s="168"/>
      <c r="I1137" s="168"/>
      <c r="J1137" s="168"/>
      <c r="K1137" s="168"/>
    </row>
    <row r="1138" spans="1:11" s="64" customFormat="1" x14ac:dyDescent="0.2">
      <c r="A1138" s="63"/>
      <c r="E1138" s="173"/>
      <c r="F1138" s="173"/>
      <c r="G1138" s="173"/>
      <c r="H1138" s="168"/>
      <c r="I1138" s="168"/>
      <c r="J1138" s="168"/>
      <c r="K1138" s="168"/>
    </row>
    <row r="1139" spans="1:11" s="64" customFormat="1" x14ac:dyDescent="0.2">
      <c r="A1139" s="63"/>
      <c r="E1139" s="173"/>
      <c r="F1139" s="173"/>
      <c r="G1139" s="173"/>
      <c r="H1139" s="168"/>
      <c r="I1139" s="168"/>
      <c r="J1139" s="168"/>
      <c r="K1139" s="168"/>
    </row>
    <row r="1140" spans="1:11" s="64" customFormat="1" x14ac:dyDescent="0.2">
      <c r="A1140" s="63"/>
      <c r="E1140" s="173"/>
      <c r="F1140" s="173"/>
      <c r="G1140" s="173"/>
      <c r="H1140" s="168"/>
      <c r="I1140" s="168"/>
      <c r="J1140" s="168"/>
      <c r="K1140" s="168"/>
    </row>
    <row r="1141" spans="1:11" s="64" customFormat="1" x14ac:dyDescent="0.2">
      <c r="A1141" s="63"/>
      <c r="E1141" s="173"/>
      <c r="F1141" s="173"/>
      <c r="G1141" s="173"/>
      <c r="H1141" s="168"/>
      <c r="I1141" s="168"/>
      <c r="J1141" s="168"/>
      <c r="K1141" s="168"/>
    </row>
    <row r="1142" spans="1:11" s="64" customFormat="1" x14ac:dyDescent="0.2">
      <c r="A1142" s="63"/>
      <c r="E1142" s="173"/>
      <c r="F1142" s="173"/>
      <c r="G1142" s="173"/>
      <c r="H1142" s="168"/>
      <c r="I1142" s="168"/>
      <c r="J1142" s="168"/>
      <c r="K1142" s="168"/>
    </row>
    <row r="1143" spans="1:11" s="64" customFormat="1" x14ac:dyDescent="0.2">
      <c r="A1143" s="63"/>
      <c r="E1143" s="173"/>
      <c r="F1143" s="173"/>
      <c r="G1143" s="173"/>
      <c r="H1143" s="168"/>
      <c r="I1143" s="168"/>
      <c r="J1143" s="168"/>
      <c r="K1143" s="168"/>
    </row>
    <row r="1144" spans="1:11" s="64" customFormat="1" x14ac:dyDescent="0.2">
      <c r="A1144" s="63"/>
      <c r="E1144" s="173"/>
      <c r="F1144" s="173"/>
      <c r="G1144" s="173"/>
      <c r="H1144" s="168"/>
      <c r="I1144" s="168"/>
      <c r="J1144" s="168"/>
      <c r="K1144" s="168"/>
    </row>
    <row r="1145" spans="1:11" s="64" customFormat="1" x14ac:dyDescent="0.2">
      <c r="A1145" s="63"/>
      <c r="E1145" s="173"/>
      <c r="F1145" s="173"/>
      <c r="G1145" s="173"/>
      <c r="H1145" s="168"/>
      <c r="I1145" s="168"/>
      <c r="J1145" s="168"/>
      <c r="K1145" s="168"/>
    </row>
    <row r="1146" spans="1:11" s="64" customFormat="1" x14ac:dyDescent="0.2">
      <c r="A1146" s="63"/>
      <c r="E1146" s="173"/>
      <c r="F1146" s="173"/>
      <c r="G1146" s="173"/>
      <c r="H1146" s="168"/>
      <c r="I1146" s="168"/>
      <c r="J1146" s="168"/>
      <c r="K1146" s="168"/>
    </row>
    <row r="1147" spans="1:11" s="64" customFormat="1" x14ac:dyDescent="0.2">
      <c r="A1147" s="63"/>
      <c r="E1147" s="173"/>
      <c r="F1147" s="173"/>
      <c r="G1147" s="173"/>
      <c r="H1147" s="168"/>
      <c r="I1147" s="168"/>
      <c r="J1147" s="168"/>
      <c r="K1147" s="168"/>
    </row>
    <row r="1148" spans="1:11" s="64" customFormat="1" x14ac:dyDescent="0.2">
      <c r="A1148" s="63"/>
      <c r="E1148" s="173"/>
      <c r="F1148" s="173"/>
      <c r="G1148" s="173"/>
      <c r="H1148" s="168"/>
      <c r="I1148" s="168"/>
      <c r="J1148" s="168"/>
      <c r="K1148" s="168"/>
    </row>
    <row r="1149" spans="1:11" s="64" customFormat="1" x14ac:dyDescent="0.2">
      <c r="A1149" s="63"/>
      <c r="E1149" s="173"/>
      <c r="F1149" s="173"/>
      <c r="G1149" s="173"/>
      <c r="H1149" s="168"/>
      <c r="I1149" s="168"/>
      <c r="J1149" s="168"/>
      <c r="K1149" s="168"/>
    </row>
    <row r="1150" spans="1:11" s="64" customFormat="1" x14ac:dyDescent="0.2">
      <c r="A1150" s="63"/>
      <c r="E1150" s="173"/>
      <c r="F1150" s="173"/>
      <c r="G1150" s="173"/>
      <c r="H1150" s="168"/>
      <c r="I1150" s="168"/>
      <c r="J1150" s="168"/>
      <c r="K1150" s="168"/>
    </row>
    <row r="1151" spans="1:11" s="64" customFormat="1" x14ac:dyDescent="0.2">
      <c r="A1151" s="63"/>
      <c r="E1151" s="173"/>
      <c r="F1151" s="173"/>
      <c r="G1151" s="173"/>
      <c r="H1151" s="168"/>
      <c r="I1151" s="168"/>
      <c r="J1151" s="168"/>
      <c r="K1151" s="168"/>
    </row>
    <row r="1152" spans="1:11" s="64" customFormat="1" x14ac:dyDescent="0.2">
      <c r="A1152" s="63"/>
      <c r="E1152" s="173"/>
      <c r="F1152" s="173"/>
      <c r="G1152" s="173"/>
      <c r="H1152" s="168"/>
      <c r="I1152" s="168"/>
      <c r="J1152" s="168"/>
      <c r="K1152" s="168"/>
    </row>
    <row r="1153" spans="1:11" s="64" customFormat="1" x14ac:dyDescent="0.2">
      <c r="A1153" s="63"/>
      <c r="E1153" s="173"/>
      <c r="F1153" s="173"/>
      <c r="G1153" s="173"/>
      <c r="H1153" s="168"/>
      <c r="I1153" s="168"/>
      <c r="J1153" s="168"/>
      <c r="K1153" s="168"/>
    </row>
    <row r="1154" spans="1:11" s="64" customFormat="1" x14ac:dyDescent="0.2">
      <c r="A1154" s="63"/>
      <c r="E1154" s="173"/>
      <c r="F1154" s="173"/>
      <c r="G1154" s="173"/>
      <c r="H1154" s="168"/>
      <c r="I1154" s="168"/>
      <c r="J1154" s="168"/>
      <c r="K1154" s="168"/>
    </row>
    <row r="1155" spans="1:11" s="64" customFormat="1" x14ac:dyDescent="0.2">
      <c r="A1155" s="63"/>
      <c r="E1155" s="173"/>
      <c r="F1155" s="173"/>
      <c r="G1155" s="173"/>
      <c r="H1155" s="168"/>
      <c r="I1155" s="168"/>
      <c r="J1155" s="168"/>
      <c r="K1155" s="168"/>
    </row>
    <row r="1156" spans="1:11" s="64" customFormat="1" x14ac:dyDescent="0.2">
      <c r="A1156" s="63"/>
      <c r="E1156" s="173"/>
      <c r="F1156" s="173"/>
      <c r="G1156" s="173"/>
      <c r="H1156" s="168"/>
      <c r="I1156" s="168"/>
      <c r="J1156" s="168"/>
      <c r="K1156" s="168"/>
    </row>
    <row r="1157" spans="1:11" s="64" customFormat="1" x14ac:dyDescent="0.2">
      <c r="A1157" s="63"/>
      <c r="E1157" s="173"/>
      <c r="F1157" s="173"/>
      <c r="G1157" s="173"/>
      <c r="H1157" s="168"/>
      <c r="I1157" s="168"/>
      <c r="J1157" s="168"/>
      <c r="K1157" s="168"/>
    </row>
    <row r="1158" spans="1:11" s="64" customFormat="1" x14ac:dyDescent="0.2">
      <c r="A1158" s="63"/>
      <c r="E1158" s="173"/>
      <c r="F1158" s="173"/>
      <c r="G1158" s="173"/>
      <c r="H1158" s="168"/>
      <c r="I1158" s="168"/>
      <c r="J1158" s="168"/>
      <c r="K1158" s="168"/>
    </row>
    <row r="1159" spans="1:11" s="64" customFormat="1" x14ac:dyDescent="0.2">
      <c r="A1159" s="63"/>
      <c r="E1159" s="173"/>
      <c r="F1159" s="173"/>
      <c r="G1159" s="173"/>
      <c r="H1159" s="168"/>
      <c r="I1159" s="168"/>
      <c r="J1159" s="168"/>
      <c r="K1159" s="168"/>
    </row>
    <row r="1160" spans="1:11" s="64" customFormat="1" x14ac:dyDescent="0.2">
      <c r="A1160" s="63"/>
      <c r="E1160" s="173"/>
      <c r="F1160" s="173"/>
      <c r="G1160" s="173"/>
      <c r="H1160" s="168"/>
      <c r="I1160" s="168"/>
      <c r="J1160" s="168"/>
      <c r="K1160" s="168"/>
    </row>
    <row r="1161" spans="1:11" s="64" customFormat="1" x14ac:dyDescent="0.2">
      <c r="A1161" s="63"/>
      <c r="E1161" s="173"/>
      <c r="F1161" s="173"/>
      <c r="G1161" s="173"/>
      <c r="H1161" s="168"/>
      <c r="I1161" s="168"/>
      <c r="J1161" s="168"/>
      <c r="K1161" s="168"/>
    </row>
    <row r="1162" spans="1:11" s="64" customFormat="1" x14ac:dyDescent="0.2">
      <c r="A1162" s="63"/>
      <c r="E1162" s="173"/>
      <c r="F1162" s="173"/>
      <c r="G1162" s="173"/>
      <c r="H1162" s="168"/>
      <c r="I1162" s="168"/>
      <c r="J1162" s="168"/>
      <c r="K1162" s="168"/>
    </row>
    <row r="1163" spans="1:11" s="64" customFormat="1" x14ac:dyDescent="0.2">
      <c r="A1163" s="63"/>
      <c r="E1163" s="173"/>
      <c r="F1163" s="173"/>
      <c r="G1163" s="173"/>
      <c r="H1163" s="168"/>
      <c r="I1163" s="168"/>
      <c r="J1163" s="168"/>
      <c r="K1163" s="168"/>
    </row>
    <row r="1164" spans="1:11" s="64" customFormat="1" x14ac:dyDescent="0.2">
      <c r="A1164" s="63"/>
      <c r="E1164" s="173"/>
      <c r="F1164" s="173"/>
      <c r="G1164" s="173"/>
      <c r="H1164" s="168"/>
      <c r="I1164" s="168"/>
      <c r="J1164" s="168"/>
      <c r="K1164" s="168"/>
    </row>
    <row r="1165" spans="1:11" s="64" customFormat="1" x14ac:dyDescent="0.2">
      <c r="A1165" s="63"/>
      <c r="E1165" s="173"/>
      <c r="F1165" s="173"/>
      <c r="G1165" s="173"/>
      <c r="H1165" s="168"/>
      <c r="I1165" s="168"/>
      <c r="J1165" s="168"/>
      <c r="K1165" s="168"/>
    </row>
    <row r="1166" spans="1:11" s="64" customFormat="1" x14ac:dyDescent="0.2">
      <c r="A1166" s="63"/>
      <c r="E1166" s="173"/>
      <c r="F1166" s="173"/>
      <c r="G1166" s="173"/>
      <c r="H1166" s="168"/>
      <c r="I1166" s="168"/>
      <c r="J1166" s="168"/>
      <c r="K1166" s="168"/>
    </row>
    <row r="1167" spans="1:11" s="64" customFormat="1" x14ac:dyDescent="0.2">
      <c r="A1167" s="63"/>
      <c r="E1167" s="173"/>
      <c r="F1167" s="173"/>
      <c r="G1167" s="173"/>
      <c r="H1167" s="168"/>
      <c r="I1167" s="168"/>
      <c r="J1167" s="168"/>
      <c r="K1167" s="168"/>
    </row>
    <row r="1168" spans="1:11" s="64" customFormat="1" x14ac:dyDescent="0.2">
      <c r="A1168" s="63"/>
      <c r="E1168" s="173"/>
      <c r="F1168" s="173"/>
      <c r="G1168" s="173"/>
      <c r="H1168" s="168"/>
      <c r="I1168" s="168"/>
      <c r="J1168" s="168"/>
      <c r="K1168" s="168"/>
    </row>
    <row r="1169" spans="1:11" s="64" customFormat="1" x14ac:dyDescent="0.2">
      <c r="A1169" s="63"/>
      <c r="E1169" s="173"/>
      <c r="F1169" s="173"/>
      <c r="G1169" s="173"/>
      <c r="H1169" s="168"/>
      <c r="I1169" s="168"/>
      <c r="J1169" s="168"/>
      <c r="K1169" s="168"/>
    </row>
    <row r="1170" spans="1:11" s="64" customFormat="1" x14ac:dyDescent="0.2">
      <c r="A1170" s="63"/>
      <c r="E1170" s="173"/>
      <c r="F1170" s="173"/>
      <c r="G1170" s="173"/>
      <c r="H1170" s="168"/>
      <c r="I1170" s="168"/>
      <c r="J1170" s="168"/>
      <c r="K1170" s="168"/>
    </row>
    <row r="1171" spans="1:11" s="64" customFormat="1" x14ac:dyDescent="0.2">
      <c r="A1171" s="63"/>
      <c r="E1171" s="173"/>
      <c r="F1171" s="173"/>
      <c r="G1171" s="173"/>
      <c r="H1171" s="168"/>
      <c r="I1171" s="168"/>
      <c r="J1171" s="168"/>
      <c r="K1171" s="168"/>
    </row>
    <row r="1172" spans="1:11" s="64" customFormat="1" x14ac:dyDescent="0.2">
      <c r="A1172" s="63"/>
      <c r="E1172" s="173"/>
      <c r="F1172" s="173"/>
      <c r="G1172" s="173"/>
      <c r="H1172" s="168"/>
      <c r="I1172" s="168"/>
      <c r="J1172" s="168"/>
      <c r="K1172" s="168"/>
    </row>
    <row r="1173" spans="1:11" s="64" customFormat="1" x14ac:dyDescent="0.2">
      <c r="A1173" s="63"/>
      <c r="E1173" s="173"/>
      <c r="F1173" s="173"/>
      <c r="G1173" s="173"/>
      <c r="H1173" s="168"/>
      <c r="I1173" s="168"/>
      <c r="J1173" s="168"/>
      <c r="K1173" s="168"/>
    </row>
    <row r="1174" spans="1:11" s="64" customFormat="1" x14ac:dyDescent="0.2">
      <c r="A1174" s="63"/>
      <c r="E1174" s="173"/>
      <c r="F1174" s="173"/>
      <c r="G1174" s="173"/>
      <c r="H1174" s="168"/>
      <c r="I1174" s="168"/>
      <c r="J1174" s="168"/>
      <c r="K1174" s="168"/>
    </row>
    <row r="1175" spans="1:11" s="64" customFormat="1" x14ac:dyDescent="0.2">
      <c r="A1175" s="63"/>
      <c r="E1175" s="173"/>
      <c r="F1175" s="173"/>
      <c r="G1175" s="173"/>
      <c r="H1175" s="168"/>
      <c r="I1175" s="168"/>
      <c r="J1175" s="168"/>
      <c r="K1175" s="168"/>
    </row>
    <row r="1176" spans="1:11" s="64" customFormat="1" x14ac:dyDescent="0.2">
      <c r="A1176" s="63"/>
      <c r="E1176" s="173"/>
      <c r="F1176" s="173"/>
      <c r="G1176" s="173"/>
      <c r="H1176" s="168"/>
      <c r="I1176" s="168"/>
      <c r="J1176" s="168"/>
      <c r="K1176" s="168"/>
    </row>
    <row r="1177" spans="1:11" s="64" customFormat="1" x14ac:dyDescent="0.2">
      <c r="A1177" s="63"/>
      <c r="E1177" s="173"/>
      <c r="F1177" s="173"/>
      <c r="G1177" s="173"/>
      <c r="H1177" s="168"/>
      <c r="I1177" s="168"/>
      <c r="J1177" s="168"/>
      <c r="K1177" s="168"/>
    </row>
    <row r="1178" spans="1:11" s="64" customFormat="1" x14ac:dyDescent="0.2">
      <c r="A1178" s="63"/>
      <c r="E1178" s="173"/>
      <c r="F1178" s="173"/>
      <c r="G1178" s="173"/>
      <c r="H1178" s="168"/>
      <c r="I1178" s="168"/>
      <c r="J1178" s="168"/>
      <c r="K1178" s="168"/>
    </row>
    <row r="1179" spans="1:11" s="64" customFormat="1" x14ac:dyDescent="0.2">
      <c r="A1179" s="63"/>
      <c r="E1179" s="173"/>
      <c r="F1179" s="173"/>
      <c r="G1179" s="173"/>
      <c r="H1179" s="168"/>
      <c r="I1179" s="168"/>
      <c r="J1179" s="168"/>
      <c r="K1179" s="168"/>
    </row>
    <row r="1180" spans="1:11" s="64" customFormat="1" x14ac:dyDescent="0.2">
      <c r="A1180" s="63"/>
      <c r="E1180" s="173"/>
      <c r="F1180" s="173"/>
      <c r="G1180" s="173"/>
      <c r="H1180" s="168"/>
      <c r="I1180" s="168"/>
      <c r="J1180" s="168"/>
      <c r="K1180" s="168"/>
    </row>
    <row r="1181" spans="1:11" s="64" customFormat="1" x14ac:dyDescent="0.2">
      <c r="A1181" s="63"/>
      <c r="E1181" s="173"/>
      <c r="F1181" s="173"/>
      <c r="G1181" s="173"/>
      <c r="H1181" s="168"/>
      <c r="I1181" s="168"/>
      <c r="J1181" s="168"/>
      <c r="K1181" s="168"/>
    </row>
    <row r="1182" spans="1:11" s="64" customFormat="1" x14ac:dyDescent="0.2">
      <c r="A1182" s="63"/>
      <c r="E1182" s="173"/>
      <c r="F1182" s="173"/>
      <c r="G1182" s="173"/>
      <c r="H1182" s="168"/>
      <c r="I1182" s="168"/>
      <c r="J1182" s="168"/>
      <c r="K1182" s="168"/>
    </row>
    <row r="1183" spans="1:11" s="64" customFormat="1" x14ac:dyDescent="0.2">
      <c r="A1183" s="63"/>
      <c r="E1183" s="173"/>
      <c r="F1183" s="173"/>
      <c r="G1183" s="173"/>
      <c r="H1183" s="168"/>
      <c r="I1183" s="168"/>
      <c r="J1183" s="168"/>
      <c r="K1183" s="168"/>
    </row>
    <row r="1184" spans="1:11" s="64" customFormat="1" x14ac:dyDescent="0.2">
      <c r="A1184" s="63"/>
      <c r="E1184" s="173"/>
      <c r="F1184" s="173"/>
      <c r="G1184" s="173"/>
      <c r="H1184" s="168"/>
      <c r="I1184" s="168"/>
      <c r="J1184" s="168"/>
      <c r="K1184" s="168"/>
    </row>
    <row r="1185" spans="1:11" s="64" customFormat="1" x14ac:dyDescent="0.2">
      <c r="A1185" s="63"/>
      <c r="E1185" s="173"/>
      <c r="F1185" s="173"/>
      <c r="G1185" s="173"/>
      <c r="H1185" s="168"/>
      <c r="I1185" s="168"/>
      <c r="J1185" s="168"/>
      <c r="K1185" s="168"/>
    </row>
    <row r="1186" spans="1:11" s="64" customFormat="1" x14ac:dyDescent="0.2">
      <c r="A1186" s="63"/>
      <c r="E1186" s="173"/>
      <c r="F1186" s="173"/>
      <c r="G1186" s="173"/>
      <c r="H1186" s="168"/>
      <c r="I1186" s="168"/>
      <c r="J1186" s="168"/>
      <c r="K1186" s="168"/>
    </row>
    <row r="1187" spans="1:11" s="64" customFormat="1" x14ac:dyDescent="0.2">
      <c r="A1187" s="63"/>
      <c r="E1187" s="173"/>
      <c r="F1187" s="173"/>
      <c r="G1187" s="173"/>
      <c r="H1187" s="168"/>
      <c r="I1187" s="168"/>
      <c r="J1187" s="168"/>
      <c r="K1187" s="168"/>
    </row>
    <row r="1188" spans="1:11" s="64" customFormat="1" x14ac:dyDescent="0.2">
      <c r="A1188" s="63"/>
      <c r="E1188" s="173"/>
      <c r="F1188" s="173"/>
      <c r="G1188" s="173"/>
      <c r="H1188" s="168"/>
      <c r="I1188" s="168"/>
      <c r="J1188" s="168"/>
      <c r="K1188" s="168"/>
    </row>
    <row r="1189" spans="1:11" s="64" customFormat="1" x14ac:dyDescent="0.2">
      <c r="A1189" s="63"/>
      <c r="E1189" s="173"/>
      <c r="F1189" s="173"/>
      <c r="G1189" s="173"/>
      <c r="H1189" s="168"/>
      <c r="I1189" s="168"/>
      <c r="J1189" s="168"/>
      <c r="K1189" s="168"/>
    </row>
    <row r="1190" spans="1:11" s="64" customFormat="1" x14ac:dyDescent="0.2">
      <c r="A1190" s="63"/>
      <c r="E1190" s="173"/>
      <c r="F1190" s="173"/>
      <c r="G1190" s="173"/>
      <c r="H1190" s="168"/>
      <c r="I1190" s="168"/>
      <c r="J1190" s="168"/>
      <c r="K1190" s="168"/>
    </row>
    <row r="1191" spans="1:11" s="64" customFormat="1" x14ac:dyDescent="0.2">
      <c r="A1191" s="63"/>
      <c r="E1191" s="173"/>
      <c r="F1191" s="173"/>
      <c r="G1191" s="173"/>
      <c r="H1191" s="168"/>
      <c r="I1191" s="168"/>
      <c r="J1191" s="168"/>
      <c r="K1191" s="168"/>
    </row>
    <row r="1192" spans="1:11" s="64" customFormat="1" x14ac:dyDescent="0.2">
      <c r="A1192" s="63"/>
      <c r="E1192" s="173"/>
      <c r="F1192" s="173"/>
      <c r="G1192" s="173"/>
      <c r="H1192" s="168"/>
      <c r="I1192" s="168"/>
      <c r="J1192" s="168"/>
      <c r="K1192" s="168"/>
    </row>
    <row r="1193" spans="1:11" s="64" customFormat="1" x14ac:dyDescent="0.2">
      <c r="A1193" s="63"/>
      <c r="E1193" s="173"/>
      <c r="F1193" s="173"/>
      <c r="G1193" s="173"/>
      <c r="H1193" s="168"/>
      <c r="I1193" s="168"/>
      <c r="J1193" s="168"/>
      <c r="K1193" s="168"/>
    </row>
    <row r="1194" spans="1:11" s="64" customFormat="1" x14ac:dyDescent="0.2">
      <c r="A1194" s="63"/>
      <c r="E1194" s="173"/>
      <c r="F1194" s="173"/>
      <c r="G1194" s="173"/>
      <c r="H1194" s="168"/>
      <c r="I1194" s="168"/>
      <c r="J1194" s="168"/>
      <c r="K1194" s="168"/>
    </row>
    <row r="1195" spans="1:11" s="64" customFormat="1" x14ac:dyDescent="0.2">
      <c r="A1195" s="63"/>
      <c r="E1195" s="173"/>
      <c r="F1195" s="173"/>
      <c r="G1195" s="173"/>
      <c r="H1195" s="168"/>
      <c r="I1195" s="168"/>
      <c r="J1195" s="168"/>
      <c r="K1195" s="168"/>
    </row>
    <row r="1196" spans="1:11" s="64" customFormat="1" x14ac:dyDescent="0.2">
      <c r="A1196" s="63"/>
      <c r="E1196" s="173"/>
      <c r="F1196" s="173"/>
      <c r="G1196" s="173"/>
      <c r="H1196" s="168"/>
      <c r="I1196" s="168"/>
      <c r="J1196" s="168"/>
      <c r="K1196" s="168"/>
    </row>
    <row r="1197" spans="1:11" s="64" customFormat="1" x14ac:dyDescent="0.2">
      <c r="A1197" s="63"/>
      <c r="E1197" s="173"/>
      <c r="F1197" s="173"/>
      <c r="G1197" s="173"/>
      <c r="H1197" s="168"/>
      <c r="I1197" s="168"/>
      <c r="J1197" s="168"/>
      <c r="K1197" s="168"/>
    </row>
    <row r="1198" spans="1:11" s="64" customFormat="1" x14ac:dyDescent="0.2">
      <c r="A1198" s="63"/>
      <c r="E1198" s="173"/>
      <c r="F1198" s="173"/>
      <c r="G1198" s="173"/>
      <c r="H1198" s="168"/>
      <c r="I1198" s="168"/>
      <c r="J1198" s="168"/>
      <c r="K1198" s="168"/>
    </row>
    <row r="1199" spans="1:11" s="64" customFormat="1" x14ac:dyDescent="0.2">
      <c r="A1199" s="63"/>
      <c r="E1199" s="173"/>
      <c r="F1199" s="173"/>
      <c r="G1199" s="173"/>
      <c r="H1199" s="168"/>
      <c r="I1199" s="168"/>
      <c r="J1199" s="168"/>
      <c r="K1199" s="168"/>
    </row>
    <row r="1200" spans="1:11" s="64" customFormat="1" x14ac:dyDescent="0.2">
      <c r="A1200" s="63"/>
      <c r="E1200" s="173"/>
      <c r="F1200" s="173"/>
      <c r="G1200" s="173"/>
      <c r="H1200" s="168"/>
      <c r="I1200" s="168"/>
      <c r="J1200" s="168"/>
      <c r="K1200" s="168"/>
    </row>
    <row r="1201" spans="1:11" s="64" customFormat="1" x14ac:dyDescent="0.2">
      <c r="A1201" s="63"/>
      <c r="E1201" s="173"/>
      <c r="F1201" s="173"/>
      <c r="G1201" s="173"/>
      <c r="H1201" s="168"/>
      <c r="I1201" s="168"/>
      <c r="J1201" s="168"/>
      <c r="K1201" s="168"/>
    </row>
    <row r="1202" spans="1:11" s="64" customFormat="1" x14ac:dyDescent="0.2">
      <c r="A1202" s="63"/>
      <c r="E1202" s="173"/>
      <c r="F1202" s="173"/>
      <c r="G1202" s="173"/>
      <c r="H1202" s="168"/>
      <c r="I1202" s="168"/>
      <c r="J1202" s="168"/>
      <c r="K1202" s="168"/>
    </row>
    <row r="1203" spans="1:11" s="64" customFormat="1" x14ac:dyDescent="0.2">
      <c r="A1203" s="63"/>
      <c r="E1203" s="173"/>
      <c r="F1203" s="173"/>
      <c r="G1203" s="173"/>
      <c r="H1203" s="168"/>
      <c r="I1203" s="168"/>
      <c r="J1203" s="168"/>
      <c r="K1203" s="168"/>
    </row>
    <row r="1204" spans="1:11" s="64" customFormat="1" x14ac:dyDescent="0.2">
      <c r="A1204" s="63"/>
      <c r="E1204" s="173"/>
      <c r="F1204" s="173"/>
      <c r="G1204" s="173"/>
      <c r="H1204" s="168"/>
      <c r="I1204" s="168"/>
      <c r="J1204" s="168"/>
      <c r="K1204" s="168"/>
    </row>
    <row r="1205" spans="1:11" s="64" customFormat="1" x14ac:dyDescent="0.2">
      <c r="A1205" s="63"/>
      <c r="E1205" s="173"/>
      <c r="F1205" s="173"/>
      <c r="G1205" s="173"/>
      <c r="H1205" s="168"/>
      <c r="I1205" s="168"/>
      <c r="J1205" s="168"/>
      <c r="K1205" s="168"/>
    </row>
    <row r="1206" spans="1:11" s="64" customFormat="1" x14ac:dyDescent="0.2">
      <c r="A1206" s="63"/>
      <c r="E1206" s="173"/>
      <c r="F1206" s="173"/>
      <c r="G1206" s="173"/>
      <c r="H1206" s="168"/>
      <c r="I1206" s="168"/>
      <c r="J1206" s="168"/>
      <c r="K1206" s="168"/>
    </row>
    <row r="1207" spans="1:11" s="64" customFormat="1" x14ac:dyDescent="0.2">
      <c r="A1207" s="63"/>
      <c r="E1207" s="173"/>
      <c r="F1207" s="173"/>
      <c r="G1207" s="173"/>
      <c r="H1207" s="168"/>
      <c r="I1207" s="168"/>
      <c r="J1207" s="168"/>
      <c r="K1207" s="168"/>
    </row>
    <row r="1208" spans="1:11" s="64" customFormat="1" x14ac:dyDescent="0.2">
      <c r="A1208" s="63"/>
      <c r="E1208" s="173"/>
      <c r="F1208" s="173"/>
      <c r="G1208" s="173"/>
      <c r="H1208" s="168"/>
      <c r="I1208" s="168"/>
      <c r="J1208" s="168"/>
      <c r="K1208" s="168"/>
    </row>
    <row r="1209" spans="1:11" s="64" customFormat="1" x14ac:dyDescent="0.2">
      <c r="A1209" s="63"/>
      <c r="E1209" s="173"/>
      <c r="F1209" s="173"/>
      <c r="G1209" s="173"/>
      <c r="H1209" s="168"/>
      <c r="I1209" s="168"/>
      <c r="J1209" s="168"/>
      <c r="K1209" s="168"/>
    </row>
    <row r="1210" spans="1:11" s="64" customFormat="1" x14ac:dyDescent="0.2">
      <c r="A1210" s="63"/>
      <c r="E1210" s="173"/>
      <c r="F1210" s="173"/>
      <c r="G1210" s="173"/>
      <c r="H1210" s="168"/>
      <c r="I1210" s="168"/>
      <c r="J1210" s="168"/>
      <c r="K1210" s="168"/>
    </row>
    <row r="1211" spans="1:11" s="64" customFormat="1" x14ac:dyDescent="0.2">
      <c r="A1211" s="63"/>
      <c r="E1211" s="173"/>
      <c r="F1211" s="173"/>
      <c r="G1211" s="173"/>
      <c r="H1211" s="168"/>
      <c r="I1211" s="168"/>
      <c r="J1211" s="168"/>
      <c r="K1211" s="168"/>
    </row>
    <row r="1212" spans="1:11" s="64" customFormat="1" x14ac:dyDescent="0.2">
      <c r="A1212" s="63"/>
      <c r="E1212" s="173"/>
      <c r="F1212" s="173"/>
      <c r="G1212" s="173"/>
      <c r="H1212" s="168"/>
      <c r="I1212" s="168"/>
      <c r="J1212" s="168"/>
      <c r="K1212" s="168"/>
    </row>
    <row r="1213" spans="1:11" s="64" customFormat="1" x14ac:dyDescent="0.2">
      <c r="A1213" s="63"/>
      <c r="E1213" s="173"/>
      <c r="F1213" s="173"/>
      <c r="G1213" s="173"/>
      <c r="H1213" s="168"/>
      <c r="I1213" s="168"/>
      <c r="J1213" s="168"/>
      <c r="K1213" s="168"/>
    </row>
    <row r="1214" spans="1:11" s="64" customFormat="1" x14ac:dyDescent="0.2">
      <c r="A1214" s="63"/>
      <c r="E1214" s="173"/>
      <c r="F1214" s="173"/>
      <c r="G1214" s="173"/>
      <c r="H1214" s="168"/>
      <c r="I1214" s="168"/>
      <c r="J1214" s="168"/>
      <c r="K1214" s="168"/>
    </row>
    <row r="1215" spans="1:11" s="64" customFormat="1" x14ac:dyDescent="0.2">
      <c r="A1215" s="63"/>
      <c r="E1215" s="173"/>
      <c r="F1215" s="173"/>
      <c r="G1215" s="173"/>
      <c r="H1215" s="168"/>
      <c r="I1215" s="168"/>
      <c r="J1215" s="168"/>
      <c r="K1215" s="168"/>
    </row>
    <row r="1216" spans="1:11" s="64" customFormat="1" x14ac:dyDescent="0.2">
      <c r="A1216" s="63"/>
      <c r="E1216" s="173"/>
      <c r="F1216" s="173"/>
      <c r="G1216" s="173"/>
      <c r="H1216" s="168"/>
      <c r="I1216" s="168"/>
      <c r="J1216" s="168"/>
      <c r="K1216" s="168"/>
    </row>
    <row r="1217" spans="1:11" s="64" customFormat="1" x14ac:dyDescent="0.2">
      <c r="A1217" s="63"/>
      <c r="E1217" s="173"/>
      <c r="F1217" s="173"/>
      <c r="G1217" s="173"/>
      <c r="H1217" s="168"/>
      <c r="I1217" s="168"/>
      <c r="J1217" s="168"/>
      <c r="K1217" s="168"/>
    </row>
    <row r="1218" spans="1:11" s="64" customFormat="1" x14ac:dyDescent="0.2">
      <c r="A1218" s="63"/>
      <c r="E1218" s="173"/>
      <c r="F1218" s="173"/>
      <c r="G1218" s="173"/>
      <c r="H1218" s="168"/>
      <c r="I1218" s="168"/>
      <c r="J1218" s="168"/>
      <c r="K1218" s="168"/>
    </row>
    <row r="1219" spans="1:11" s="64" customFormat="1" x14ac:dyDescent="0.2">
      <c r="A1219" s="63"/>
      <c r="E1219" s="173"/>
      <c r="F1219" s="173"/>
      <c r="G1219" s="173"/>
      <c r="H1219" s="168"/>
      <c r="I1219" s="168"/>
      <c r="J1219" s="168"/>
      <c r="K1219" s="168"/>
    </row>
    <row r="1220" spans="1:11" s="64" customFormat="1" x14ac:dyDescent="0.2">
      <c r="A1220" s="63"/>
      <c r="E1220" s="173"/>
      <c r="F1220" s="173"/>
      <c r="G1220" s="173"/>
      <c r="H1220" s="168"/>
      <c r="I1220" s="168"/>
      <c r="J1220" s="168"/>
      <c r="K1220" s="168"/>
    </row>
    <row r="1221" spans="1:11" s="64" customFormat="1" x14ac:dyDescent="0.2">
      <c r="A1221" s="63"/>
      <c r="E1221" s="173"/>
      <c r="F1221" s="173"/>
      <c r="G1221" s="173"/>
      <c r="H1221" s="168"/>
      <c r="I1221" s="168"/>
      <c r="J1221" s="168"/>
      <c r="K1221" s="168"/>
    </row>
    <row r="1222" spans="1:11" s="64" customFormat="1" x14ac:dyDescent="0.2">
      <c r="A1222" s="63"/>
      <c r="E1222" s="173"/>
      <c r="F1222" s="173"/>
      <c r="G1222" s="173"/>
      <c r="H1222" s="168"/>
      <c r="I1222" s="168"/>
      <c r="J1222" s="168"/>
      <c r="K1222" s="168"/>
    </row>
    <row r="1223" spans="1:11" s="64" customFormat="1" x14ac:dyDescent="0.2">
      <c r="A1223" s="63"/>
      <c r="E1223" s="173"/>
      <c r="F1223" s="173"/>
      <c r="G1223" s="173"/>
      <c r="H1223" s="168"/>
      <c r="I1223" s="168"/>
      <c r="J1223" s="168"/>
      <c r="K1223" s="168"/>
    </row>
    <row r="1224" spans="1:11" s="64" customFormat="1" x14ac:dyDescent="0.2">
      <c r="A1224" s="63"/>
      <c r="E1224" s="173"/>
      <c r="F1224" s="173"/>
      <c r="G1224" s="173"/>
      <c r="H1224" s="168"/>
      <c r="I1224" s="168"/>
      <c r="J1224" s="168"/>
      <c r="K1224" s="168"/>
    </row>
    <row r="1225" spans="1:11" s="64" customFormat="1" x14ac:dyDescent="0.2">
      <c r="A1225" s="63"/>
      <c r="E1225" s="173"/>
      <c r="F1225" s="173"/>
      <c r="G1225" s="173"/>
      <c r="H1225" s="168"/>
      <c r="I1225" s="168"/>
      <c r="J1225" s="168"/>
      <c r="K1225" s="168"/>
    </row>
    <row r="1226" spans="1:11" s="64" customFormat="1" x14ac:dyDescent="0.2">
      <c r="A1226" s="63"/>
      <c r="E1226" s="173"/>
      <c r="F1226" s="173"/>
      <c r="G1226" s="173"/>
      <c r="H1226" s="168"/>
      <c r="I1226" s="168"/>
      <c r="J1226" s="168"/>
      <c r="K1226" s="168"/>
    </row>
    <row r="1227" spans="1:11" s="64" customFormat="1" x14ac:dyDescent="0.2">
      <c r="A1227" s="63"/>
      <c r="E1227" s="173"/>
      <c r="F1227" s="173"/>
      <c r="G1227" s="173"/>
      <c r="H1227" s="168"/>
      <c r="I1227" s="168"/>
      <c r="J1227" s="168"/>
      <c r="K1227" s="168"/>
    </row>
    <row r="1228" spans="1:11" s="64" customFormat="1" x14ac:dyDescent="0.2">
      <c r="A1228" s="63"/>
      <c r="E1228" s="173"/>
      <c r="F1228" s="173"/>
      <c r="G1228" s="173"/>
      <c r="H1228" s="168"/>
      <c r="I1228" s="168"/>
      <c r="J1228" s="168"/>
      <c r="K1228" s="168"/>
    </row>
    <row r="1229" spans="1:11" s="64" customFormat="1" x14ac:dyDescent="0.2">
      <c r="A1229" s="63"/>
      <c r="E1229" s="173"/>
      <c r="F1229" s="173"/>
      <c r="G1229" s="173"/>
      <c r="H1229" s="168"/>
      <c r="I1229" s="168"/>
      <c r="J1229" s="168"/>
      <c r="K1229" s="168"/>
    </row>
  </sheetData>
  <mergeCells count="10">
    <mergeCell ref="B13:L13"/>
    <mergeCell ref="B5:B6"/>
    <mergeCell ref="D5:D6"/>
    <mergeCell ref="E5:E6"/>
    <mergeCell ref="J5:L5"/>
    <mergeCell ref="K6:L6"/>
    <mergeCell ref="C5:C6"/>
    <mergeCell ref="F5:F6"/>
    <mergeCell ref="H5:I6"/>
    <mergeCell ref="G5:G6"/>
  </mergeCells>
  <hyperlinks>
    <hyperlink ref="B20" location="Contents!A1" tooltip="Contents Page" display="Return to Contents Page"/>
  </hyperlinks>
  <pageMargins left="0.70866141732283472" right="0.70866141732283472" top="0.74803149606299213" bottom="0.74803149606299213" header="0.31496062992125984" footer="0.31496062992125984"/>
  <pageSetup paperSize="9" scale="1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208"/>
  <sheetViews>
    <sheetView showGridLines="0" zoomScale="90" zoomScaleNormal="90" workbookViewId="0">
      <selection activeCell="A206" sqref="A206"/>
    </sheetView>
  </sheetViews>
  <sheetFormatPr defaultRowHeight="15.75" x14ac:dyDescent="0.25"/>
  <cols>
    <col min="1" max="1" width="96.28515625" style="413" customWidth="1"/>
    <col min="2" max="16384" width="9.140625" style="69"/>
  </cols>
  <sheetData>
    <row r="1" spans="1:1" ht="18" x14ac:dyDescent="0.25">
      <c r="A1" s="157" t="s">
        <v>66</v>
      </c>
    </row>
    <row r="2" spans="1:1" s="70" customFormat="1" ht="210" x14ac:dyDescent="0.25">
      <c r="A2" s="404" t="s">
        <v>760</v>
      </c>
    </row>
    <row r="3" spans="1:1" s="70" customFormat="1" ht="15" x14ac:dyDescent="0.25">
      <c r="A3" s="404"/>
    </row>
    <row r="4" spans="1:1" x14ac:dyDescent="0.25">
      <c r="A4" s="158" t="s">
        <v>67</v>
      </c>
    </row>
    <row r="5" spans="1:1" ht="60" x14ac:dyDescent="0.25">
      <c r="A5" s="405" t="s">
        <v>447</v>
      </c>
    </row>
    <row r="6" spans="1:1" ht="30" x14ac:dyDescent="0.25">
      <c r="A6" s="406" t="s">
        <v>372</v>
      </c>
    </row>
    <row r="7" spans="1:1" x14ac:dyDescent="0.25">
      <c r="A7" s="159"/>
    </row>
    <row r="8" spans="1:1" ht="210" x14ac:dyDescent="0.25">
      <c r="A8" s="403" t="s">
        <v>542</v>
      </c>
    </row>
    <row r="9" spans="1:1" ht="30.75" x14ac:dyDescent="0.25">
      <c r="A9" s="407" t="s">
        <v>448</v>
      </c>
    </row>
    <row r="10" spans="1:1" s="487" customFormat="1" ht="15" x14ac:dyDescent="0.25">
      <c r="A10" s="403" t="s">
        <v>543</v>
      </c>
    </row>
    <row r="11" spans="1:1" x14ac:dyDescent="0.25">
      <c r="A11" s="158"/>
    </row>
    <row r="12" spans="1:1" ht="15" x14ac:dyDescent="0.25">
      <c r="A12" s="403" t="s">
        <v>449</v>
      </c>
    </row>
    <row r="13" spans="1:1" x14ac:dyDescent="0.25">
      <c r="A13" s="407" t="s">
        <v>623</v>
      </c>
    </row>
    <row r="14" spans="1:1" x14ac:dyDescent="0.25">
      <c r="A14" s="158"/>
    </row>
    <row r="15" spans="1:1" ht="75.75" x14ac:dyDescent="0.25">
      <c r="A15" s="197" t="s">
        <v>544</v>
      </c>
    </row>
    <row r="16" spans="1:1" x14ac:dyDescent="0.25">
      <c r="A16" s="158"/>
    </row>
    <row r="17" spans="1:1" s="487" customFormat="1" x14ac:dyDescent="0.25">
      <c r="A17" s="519" t="s">
        <v>545</v>
      </c>
    </row>
    <row r="18" spans="1:1" s="487" customFormat="1" ht="120.75" x14ac:dyDescent="0.25">
      <c r="A18" s="197" t="s">
        <v>624</v>
      </c>
    </row>
    <row r="19" spans="1:1" s="487" customFormat="1" x14ac:dyDescent="0.25">
      <c r="A19" s="549" t="s">
        <v>761</v>
      </c>
    </row>
    <row r="20" spans="1:1" s="487" customFormat="1" x14ac:dyDescent="0.25">
      <c r="A20" s="158"/>
    </row>
    <row r="21" spans="1:1" s="487" customFormat="1" ht="90" x14ac:dyDescent="0.25">
      <c r="A21" s="404" t="s">
        <v>546</v>
      </c>
    </row>
    <row r="22" spans="1:1" s="487" customFormat="1" ht="30.75" x14ac:dyDescent="0.25">
      <c r="A22" s="407" t="s">
        <v>762</v>
      </c>
    </row>
    <row r="23" spans="1:1" s="487" customFormat="1" x14ac:dyDescent="0.25">
      <c r="A23" s="158"/>
    </row>
    <row r="24" spans="1:1" s="487" customFormat="1" ht="140.25" customHeight="1" x14ac:dyDescent="0.25">
      <c r="A24" s="404" t="s">
        <v>547</v>
      </c>
    </row>
    <row r="25" spans="1:1" s="487" customFormat="1" ht="30.75" x14ac:dyDescent="0.25">
      <c r="A25" s="407" t="s">
        <v>548</v>
      </c>
    </row>
    <row r="26" spans="1:1" s="487" customFormat="1" x14ac:dyDescent="0.25">
      <c r="A26" s="407"/>
    </row>
    <row r="27" spans="1:1" s="487" customFormat="1" ht="45" x14ac:dyDescent="0.25">
      <c r="A27" s="404" t="s">
        <v>549</v>
      </c>
    </row>
    <row r="28" spans="1:1" s="487" customFormat="1" x14ac:dyDescent="0.25">
      <c r="A28" s="158"/>
    </row>
    <row r="29" spans="1:1" x14ac:dyDescent="0.25">
      <c r="A29" s="158" t="s">
        <v>68</v>
      </c>
    </row>
    <row r="30" spans="1:1" ht="45" x14ac:dyDescent="0.25">
      <c r="A30" s="404" t="s">
        <v>451</v>
      </c>
    </row>
    <row r="31" spans="1:1" ht="30.75" x14ac:dyDescent="0.25">
      <c r="A31" s="407" t="s">
        <v>625</v>
      </c>
    </row>
    <row r="32" spans="1:1" ht="15" x14ac:dyDescent="0.25">
      <c r="A32" s="404"/>
    </row>
    <row r="33" spans="1:1" ht="60" x14ac:dyDescent="0.25">
      <c r="A33" s="408" t="s">
        <v>550</v>
      </c>
    </row>
    <row r="34" spans="1:1" ht="30.75" x14ac:dyDescent="0.25">
      <c r="A34" s="407" t="s">
        <v>452</v>
      </c>
    </row>
    <row r="35" spans="1:1" ht="15" x14ac:dyDescent="0.25">
      <c r="A35" s="408"/>
    </row>
    <row r="36" spans="1:1" x14ac:dyDescent="0.25">
      <c r="A36" s="161" t="s">
        <v>199</v>
      </c>
    </row>
    <row r="37" spans="1:1" ht="90" x14ac:dyDescent="0.25">
      <c r="A37" s="404" t="s">
        <v>454</v>
      </c>
    </row>
    <row r="38" spans="1:1" ht="30.75" x14ac:dyDescent="0.25">
      <c r="A38" s="407" t="s">
        <v>453</v>
      </c>
    </row>
    <row r="39" spans="1:1" x14ac:dyDescent="0.25">
      <c r="A39" s="409"/>
    </row>
    <row r="40" spans="1:1" ht="257.25" customHeight="1" x14ac:dyDescent="0.25">
      <c r="A40" s="408" t="s">
        <v>763</v>
      </c>
    </row>
    <row r="41" spans="1:1" x14ac:dyDescent="0.25">
      <c r="A41" s="160"/>
    </row>
    <row r="42" spans="1:1" s="487" customFormat="1" ht="121.5" customHeight="1" x14ac:dyDescent="0.25">
      <c r="A42" s="160" t="s">
        <v>766</v>
      </c>
    </row>
    <row r="43" spans="1:1" s="487" customFormat="1" ht="30.75" x14ac:dyDescent="0.25">
      <c r="A43" s="409" t="s">
        <v>765</v>
      </c>
    </row>
    <row r="44" spans="1:1" s="487" customFormat="1" ht="30.75" x14ac:dyDescent="0.25">
      <c r="A44" s="664" t="s">
        <v>767</v>
      </c>
    </row>
    <row r="45" spans="1:1" s="487" customFormat="1" ht="60.75" x14ac:dyDescent="0.25">
      <c r="A45" s="664" t="s">
        <v>764</v>
      </c>
    </row>
    <row r="46" spans="1:1" s="487" customFormat="1" x14ac:dyDescent="0.25">
      <c r="A46" s="664"/>
    </row>
    <row r="47" spans="1:1" x14ac:dyDescent="0.25">
      <c r="A47" s="161" t="s">
        <v>200</v>
      </c>
    </row>
    <row r="48" spans="1:1" s="487" customFormat="1" x14ac:dyDescent="0.25">
      <c r="A48" s="407"/>
    </row>
    <row r="49" spans="1:1" s="487" customFormat="1" ht="180" x14ac:dyDescent="0.25">
      <c r="A49" s="408" t="s">
        <v>768</v>
      </c>
    </row>
    <row r="50" spans="1:1" s="487" customFormat="1" x14ac:dyDescent="0.25">
      <c r="A50" s="407" t="s">
        <v>455</v>
      </c>
    </row>
    <row r="51" spans="1:1" ht="15" x14ac:dyDescent="0.25">
      <c r="A51" s="410"/>
    </row>
    <row r="52" spans="1:1" ht="105" x14ac:dyDescent="0.25">
      <c r="A52" s="408" t="s">
        <v>551</v>
      </c>
    </row>
    <row r="53" spans="1:1" ht="15" x14ac:dyDescent="0.25">
      <c r="A53" s="408"/>
    </row>
    <row r="54" spans="1:1" x14ac:dyDescent="0.25">
      <c r="A54" s="418" t="s">
        <v>769</v>
      </c>
    </row>
    <row r="55" spans="1:1" x14ac:dyDescent="0.25">
      <c r="A55" s="419"/>
    </row>
    <row r="56" spans="1:1" x14ac:dyDescent="0.25">
      <c r="A56" s="419"/>
    </row>
    <row r="57" spans="1:1" x14ac:dyDescent="0.25">
      <c r="A57" s="419"/>
    </row>
    <row r="58" spans="1:1" x14ac:dyDescent="0.25">
      <c r="A58" s="419"/>
    </row>
    <row r="59" spans="1:1" x14ac:dyDescent="0.25">
      <c r="A59" s="419"/>
    </row>
    <row r="60" spans="1:1" x14ac:dyDescent="0.25">
      <c r="A60" s="419"/>
    </row>
    <row r="61" spans="1:1" x14ac:dyDescent="0.25">
      <c r="A61" s="419"/>
    </row>
    <row r="62" spans="1:1" x14ac:dyDescent="0.25">
      <c r="A62" s="419"/>
    </row>
    <row r="63" spans="1:1" x14ac:dyDescent="0.25">
      <c r="A63" s="419"/>
    </row>
    <row r="64" spans="1:1" x14ac:dyDescent="0.25">
      <c r="A64" s="419"/>
    </row>
    <row r="65" spans="1:1" x14ac:dyDescent="0.25">
      <c r="A65" s="419"/>
    </row>
    <row r="66" spans="1:1" x14ac:dyDescent="0.25">
      <c r="A66" s="419"/>
    </row>
    <row r="67" spans="1:1" x14ac:dyDescent="0.25">
      <c r="A67" s="419"/>
    </row>
    <row r="68" spans="1:1" x14ac:dyDescent="0.25">
      <c r="A68" s="419"/>
    </row>
    <row r="69" spans="1:1" x14ac:dyDescent="0.25">
      <c r="A69" s="419"/>
    </row>
    <row r="70" spans="1:1" x14ac:dyDescent="0.25">
      <c r="A70" s="278" t="s">
        <v>323</v>
      </c>
    </row>
    <row r="71" spans="1:1" s="487" customFormat="1" ht="15" x14ac:dyDescent="0.25">
      <c r="A71" s="589" t="s">
        <v>626</v>
      </c>
    </row>
    <row r="72" spans="1:1" s="487" customFormat="1" ht="15" x14ac:dyDescent="0.25">
      <c r="A72" s="589" t="s">
        <v>627</v>
      </c>
    </row>
    <row r="73" spans="1:1" s="487" customFormat="1" ht="26.25" x14ac:dyDescent="0.25">
      <c r="A73" s="589" t="s">
        <v>628</v>
      </c>
    </row>
    <row r="74" spans="1:1" s="487" customFormat="1" ht="25.5" customHeight="1" x14ac:dyDescent="0.25">
      <c r="A74" s="589" t="s">
        <v>779</v>
      </c>
    </row>
    <row r="75" spans="1:1" ht="90" x14ac:dyDescent="0.25">
      <c r="A75" s="408" t="s">
        <v>324</v>
      </c>
    </row>
    <row r="76" spans="1:1" x14ac:dyDescent="0.25">
      <c r="A76" s="407" t="s">
        <v>456</v>
      </c>
    </row>
    <row r="77" spans="1:1" ht="15" x14ac:dyDescent="0.25">
      <c r="A77" s="410"/>
    </row>
    <row r="78" spans="1:1" x14ac:dyDescent="0.25">
      <c r="A78" s="161" t="s">
        <v>201</v>
      </c>
    </row>
    <row r="79" spans="1:1" ht="30" x14ac:dyDescent="0.25">
      <c r="A79" s="411" t="s">
        <v>175</v>
      </c>
    </row>
    <row r="80" spans="1:1" ht="15" x14ac:dyDescent="0.25">
      <c r="A80" s="411"/>
    </row>
    <row r="81" spans="1:1" ht="15" x14ac:dyDescent="0.25">
      <c r="A81" s="411" t="s">
        <v>552</v>
      </c>
    </row>
    <row r="82" spans="1:1" x14ac:dyDescent="0.25">
      <c r="A82" s="407" t="s">
        <v>629</v>
      </c>
    </row>
    <row r="83" spans="1:1" ht="15" x14ac:dyDescent="0.25">
      <c r="A83" s="412"/>
    </row>
    <row r="84" spans="1:1" ht="15" x14ac:dyDescent="0.25">
      <c r="A84" s="411" t="s">
        <v>595</v>
      </c>
    </row>
    <row r="85" spans="1:1" ht="30" x14ac:dyDescent="0.25">
      <c r="A85" s="550" t="s">
        <v>584</v>
      </c>
    </row>
    <row r="86" spans="1:1" ht="30.75" x14ac:dyDescent="0.25">
      <c r="A86" s="551" t="s">
        <v>585</v>
      </c>
    </row>
    <row r="87" spans="1:1" ht="180" x14ac:dyDescent="0.25">
      <c r="A87" s="404" t="s">
        <v>630</v>
      </c>
    </row>
    <row r="89" spans="1:1" s="487" customFormat="1" x14ac:dyDescent="0.25">
      <c r="A89" s="520" t="s">
        <v>325</v>
      </c>
    </row>
    <row r="90" spans="1:1" s="487" customFormat="1" ht="335.25" customHeight="1" x14ac:dyDescent="0.25">
      <c r="A90" s="404" t="s">
        <v>770</v>
      </c>
    </row>
    <row r="91" spans="1:1" s="487" customFormat="1" ht="30.75" x14ac:dyDescent="0.25">
      <c r="A91" s="407" t="s">
        <v>452</v>
      </c>
    </row>
    <row r="92" spans="1:1" s="487" customFormat="1" ht="21.75" customHeight="1" x14ac:dyDescent="0.25">
      <c r="A92" s="407"/>
    </row>
    <row r="93" spans="1:1" s="487" customFormat="1" ht="255" x14ac:dyDescent="0.25">
      <c r="A93" s="404" t="s">
        <v>596</v>
      </c>
    </row>
    <row r="94" spans="1:1" s="487" customFormat="1" ht="15" x14ac:dyDescent="0.25">
      <c r="A94" s="404"/>
    </row>
    <row r="95" spans="1:1" s="487" customFormat="1" ht="165" x14ac:dyDescent="0.25">
      <c r="A95" s="404" t="s">
        <v>597</v>
      </c>
    </row>
    <row r="96" spans="1:1" s="487" customFormat="1" ht="30" x14ac:dyDescent="0.25">
      <c r="A96" s="590" t="s">
        <v>771</v>
      </c>
    </row>
    <row r="97" spans="1:1" s="487" customFormat="1" ht="15" x14ac:dyDescent="0.25">
      <c r="A97" s="404"/>
    </row>
    <row r="98" spans="1:1" s="487" customFormat="1" ht="90" x14ac:dyDescent="0.25">
      <c r="A98" s="404" t="s">
        <v>631</v>
      </c>
    </row>
    <row r="99" spans="1:1" s="487" customFormat="1" ht="30.75" x14ac:dyDescent="0.25">
      <c r="A99" s="407" t="s">
        <v>553</v>
      </c>
    </row>
    <row r="100" spans="1:1" s="487" customFormat="1" ht="23.25" customHeight="1" x14ac:dyDescent="0.25">
      <c r="A100" s="404"/>
    </row>
    <row r="101" spans="1:1" s="487" customFormat="1" x14ac:dyDescent="0.25">
      <c r="A101" s="520" t="s">
        <v>326</v>
      </c>
    </row>
    <row r="102" spans="1:1" s="487" customFormat="1" ht="270" x14ac:dyDescent="0.25">
      <c r="A102" s="404" t="s">
        <v>555</v>
      </c>
    </row>
    <row r="103" spans="1:1" s="487" customFormat="1" ht="15" x14ac:dyDescent="0.25">
      <c r="A103" s="404"/>
    </row>
    <row r="104" spans="1:1" s="487" customFormat="1" ht="105" x14ac:dyDescent="0.25">
      <c r="A104" s="404" t="s">
        <v>556</v>
      </c>
    </row>
    <row r="105" spans="1:1" s="487" customFormat="1" ht="30.75" x14ac:dyDescent="0.25">
      <c r="A105" s="407" t="s">
        <v>554</v>
      </c>
    </row>
    <row r="106" spans="1:1" s="487" customFormat="1" x14ac:dyDescent="0.25">
      <c r="A106" s="407"/>
    </row>
    <row r="107" spans="1:1" x14ac:dyDescent="0.25">
      <c r="A107" s="520" t="s">
        <v>69</v>
      </c>
    </row>
    <row r="108" spans="1:1" ht="75" x14ac:dyDescent="0.25">
      <c r="A108" s="404" t="s">
        <v>557</v>
      </c>
    </row>
    <row r="109" spans="1:1" x14ac:dyDescent="0.25">
      <c r="A109" s="407" t="s">
        <v>558</v>
      </c>
    </row>
    <row r="110" spans="1:1" x14ac:dyDescent="0.25">
      <c r="A110" s="420"/>
    </row>
    <row r="111" spans="1:1" x14ac:dyDescent="0.25">
      <c r="A111" s="521" t="s">
        <v>559</v>
      </c>
    </row>
    <row r="112" spans="1:1" ht="30" x14ac:dyDescent="0.25">
      <c r="A112" s="404" t="s">
        <v>560</v>
      </c>
    </row>
    <row r="113" spans="1:1" ht="30.75" x14ac:dyDescent="0.25">
      <c r="A113" s="407" t="s">
        <v>561</v>
      </c>
    </row>
    <row r="114" spans="1:1" ht="15" x14ac:dyDescent="0.25">
      <c r="A114" s="404"/>
    </row>
    <row r="115" spans="1:1" ht="225" x14ac:dyDescent="0.25">
      <c r="A115" s="404" t="s">
        <v>562</v>
      </c>
    </row>
    <row r="116" spans="1:1" ht="15" x14ac:dyDescent="0.25">
      <c r="A116" s="404"/>
    </row>
    <row r="117" spans="1:1" ht="258.75" customHeight="1" x14ac:dyDescent="0.25">
      <c r="A117" s="404" t="s">
        <v>772</v>
      </c>
    </row>
    <row r="118" spans="1:1" ht="15" x14ac:dyDescent="0.25">
      <c r="A118" s="404"/>
    </row>
    <row r="119" spans="1:1" ht="229.5" customHeight="1" x14ac:dyDescent="0.25">
      <c r="A119" s="522" t="s">
        <v>563</v>
      </c>
    </row>
    <row r="120" spans="1:1" x14ac:dyDescent="0.25">
      <c r="A120" s="278"/>
    </row>
    <row r="121" spans="1:1" ht="24.75" customHeight="1" x14ac:dyDescent="0.25">
      <c r="A121" s="521" t="s">
        <v>202</v>
      </c>
    </row>
    <row r="122" spans="1:1" x14ac:dyDescent="0.25">
      <c r="A122" s="278"/>
    </row>
    <row r="123" spans="1:1" ht="120.75" x14ac:dyDescent="0.25">
      <c r="A123" s="286" t="s">
        <v>457</v>
      </c>
    </row>
    <row r="124" spans="1:1" ht="30.75" x14ac:dyDescent="0.25">
      <c r="A124" s="417" t="s">
        <v>632</v>
      </c>
    </row>
    <row r="125" spans="1:1" ht="15" x14ac:dyDescent="0.25">
      <c r="A125" s="414"/>
    </row>
    <row r="126" spans="1:1" x14ac:dyDescent="0.25">
      <c r="A126" s="415" t="s">
        <v>174</v>
      </c>
    </row>
    <row r="127" spans="1:1" ht="75" x14ac:dyDescent="0.25">
      <c r="A127" s="416" t="s">
        <v>203</v>
      </c>
    </row>
    <row r="128" spans="1:1" ht="15" x14ac:dyDescent="0.25">
      <c r="A128" s="414"/>
    </row>
    <row r="129" spans="1:1" x14ac:dyDescent="0.25">
      <c r="A129" s="415" t="s">
        <v>70</v>
      </c>
    </row>
    <row r="130" spans="1:1" ht="120" x14ac:dyDescent="0.25">
      <c r="A130" s="416" t="s">
        <v>458</v>
      </c>
    </row>
    <row r="131" spans="1:1" x14ac:dyDescent="0.25">
      <c r="A131" s="415"/>
    </row>
    <row r="132" spans="1:1" x14ac:dyDescent="0.25">
      <c r="A132" s="415" t="s">
        <v>71</v>
      </c>
    </row>
    <row r="133" spans="1:1" ht="150" x14ac:dyDescent="0.25">
      <c r="A133" s="416" t="s">
        <v>327</v>
      </c>
    </row>
    <row r="134" spans="1:1" ht="15" x14ac:dyDescent="0.25">
      <c r="A134" s="416"/>
    </row>
    <row r="135" spans="1:1" x14ac:dyDescent="0.25">
      <c r="A135" s="415" t="s">
        <v>373</v>
      </c>
    </row>
    <row r="136" spans="1:1" ht="60" x14ac:dyDescent="0.25">
      <c r="A136" s="416" t="s">
        <v>459</v>
      </c>
    </row>
    <row r="137" spans="1:1" ht="15" x14ac:dyDescent="0.25">
      <c r="A137" s="416"/>
    </row>
    <row r="138" spans="1:1" ht="15" x14ac:dyDescent="0.25">
      <c r="A138" s="552" t="s">
        <v>374</v>
      </c>
    </row>
    <row r="139" spans="1:1" ht="15" x14ac:dyDescent="0.25">
      <c r="A139" s="553" t="s">
        <v>375</v>
      </c>
    </row>
    <row r="140" spans="1:1" ht="15" x14ac:dyDescent="0.25">
      <c r="A140" s="550" t="s">
        <v>450</v>
      </c>
    </row>
    <row r="141" spans="1:1" ht="15" x14ac:dyDescent="0.25">
      <c r="A141" s="553"/>
    </row>
    <row r="142" spans="1:1" ht="45" x14ac:dyDescent="0.25">
      <c r="A142" s="554" t="s">
        <v>376</v>
      </c>
    </row>
    <row r="143" spans="1:1" ht="15" x14ac:dyDescent="0.25">
      <c r="A143" s="550" t="s">
        <v>586</v>
      </c>
    </row>
    <row r="144" spans="1:1" ht="33.75" customHeight="1" x14ac:dyDescent="0.25">
      <c r="A144" s="555"/>
    </row>
    <row r="145" spans="1:1" ht="30" x14ac:dyDescent="0.25">
      <c r="A145" s="554" t="s">
        <v>377</v>
      </c>
    </row>
    <row r="146" spans="1:1" ht="30" x14ac:dyDescent="0.25">
      <c r="A146" s="550" t="s">
        <v>587</v>
      </c>
    </row>
    <row r="147" spans="1:1" ht="15" x14ac:dyDescent="0.25">
      <c r="A147" s="555"/>
    </row>
    <row r="148" spans="1:1" s="487" customFormat="1" ht="15" x14ac:dyDescent="0.25">
      <c r="A148" s="591" t="s">
        <v>633</v>
      </c>
    </row>
    <row r="149" spans="1:1" s="487" customFormat="1" ht="15" x14ac:dyDescent="0.25">
      <c r="A149" s="592" t="s">
        <v>634</v>
      </c>
    </row>
    <row r="150" spans="1:1" s="487" customFormat="1" ht="15" x14ac:dyDescent="0.25">
      <c r="A150" s="555"/>
    </row>
    <row r="151" spans="1:1" ht="15" x14ac:dyDescent="0.25">
      <c r="A151" s="554" t="s">
        <v>378</v>
      </c>
    </row>
    <row r="152" spans="1:1" ht="15" x14ac:dyDescent="0.25">
      <c r="A152" s="550" t="s">
        <v>588</v>
      </c>
    </row>
    <row r="153" spans="1:1" ht="15" x14ac:dyDescent="0.25">
      <c r="A153" s="553"/>
    </row>
    <row r="154" spans="1:1" ht="15" x14ac:dyDescent="0.25">
      <c r="A154" s="556" t="s">
        <v>154</v>
      </c>
    </row>
    <row r="155" spans="1:1" ht="30" x14ac:dyDescent="0.25">
      <c r="A155" s="553" t="s">
        <v>155</v>
      </c>
    </row>
    <row r="156" spans="1:1" ht="15" x14ac:dyDescent="0.25">
      <c r="A156" s="550" t="s">
        <v>589</v>
      </c>
    </row>
    <row r="157" spans="1:1" ht="15" x14ac:dyDescent="0.25">
      <c r="A157" s="553"/>
    </row>
    <row r="158" spans="1:1" ht="15" x14ac:dyDescent="0.25">
      <c r="A158" s="553" t="s">
        <v>72</v>
      </c>
    </row>
    <row r="159" spans="1:1" ht="15" x14ac:dyDescent="0.25">
      <c r="A159" s="550" t="s">
        <v>635</v>
      </c>
    </row>
    <row r="160" spans="1:1" x14ac:dyDescent="0.25">
      <c r="A160" s="560"/>
    </row>
    <row r="161" spans="1:1" ht="15" x14ac:dyDescent="0.25">
      <c r="A161" s="554" t="s">
        <v>328</v>
      </c>
    </row>
    <row r="162" spans="1:1" ht="15" x14ac:dyDescent="0.25">
      <c r="A162" s="550" t="s">
        <v>590</v>
      </c>
    </row>
    <row r="163" spans="1:1" ht="15" x14ac:dyDescent="0.25">
      <c r="A163" s="553"/>
    </row>
    <row r="164" spans="1:1" ht="15" x14ac:dyDescent="0.25">
      <c r="A164" s="553" t="s">
        <v>156</v>
      </c>
    </row>
    <row r="165" spans="1:1" ht="30" x14ac:dyDescent="0.25">
      <c r="A165" s="550" t="s">
        <v>591</v>
      </c>
    </row>
    <row r="166" spans="1:1" ht="15" x14ac:dyDescent="0.25">
      <c r="A166" s="557"/>
    </row>
    <row r="167" spans="1:1" ht="15" x14ac:dyDescent="0.25">
      <c r="A167" s="553" t="s">
        <v>637</v>
      </c>
    </row>
    <row r="168" spans="1:1" ht="15" x14ac:dyDescent="0.25">
      <c r="A168" s="550" t="s">
        <v>636</v>
      </c>
    </row>
    <row r="169" spans="1:1" ht="15" x14ac:dyDescent="0.25">
      <c r="A169" s="553"/>
    </row>
    <row r="170" spans="1:1" ht="15" x14ac:dyDescent="0.25">
      <c r="A170" s="553" t="s">
        <v>157</v>
      </c>
    </row>
    <row r="171" spans="1:1" ht="15" x14ac:dyDescent="0.25">
      <c r="A171" s="550" t="s">
        <v>773</v>
      </c>
    </row>
    <row r="172" spans="1:1" ht="15" x14ac:dyDescent="0.25">
      <c r="A172" s="557"/>
    </row>
    <row r="173" spans="1:1" ht="15" x14ac:dyDescent="0.25">
      <c r="A173" s="553" t="s">
        <v>242</v>
      </c>
    </row>
    <row r="174" spans="1:1" ht="15" x14ac:dyDescent="0.25">
      <c r="A174" s="550" t="s">
        <v>774</v>
      </c>
    </row>
    <row r="175" spans="1:1" ht="15" x14ac:dyDescent="0.25">
      <c r="A175" s="553"/>
    </row>
    <row r="176" spans="1:1" ht="15" x14ac:dyDescent="0.25">
      <c r="A176" s="553" t="s">
        <v>158</v>
      </c>
    </row>
    <row r="177" spans="1:1" x14ac:dyDescent="0.25">
      <c r="A177" s="549" t="s">
        <v>775</v>
      </c>
    </row>
    <row r="178" spans="1:1" ht="15" x14ac:dyDescent="0.25">
      <c r="A178" s="557"/>
    </row>
    <row r="179" spans="1:1" ht="30" x14ac:dyDescent="0.25">
      <c r="A179" s="553" t="s">
        <v>776</v>
      </c>
    </row>
    <row r="180" spans="1:1" ht="15" x14ac:dyDescent="0.25">
      <c r="A180" s="550" t="s">
        <v>592</v>
      </c>
    </row>
    <row r="181" spans="1:1" x14ac:dyDescent="0.25">
      <c r="A181" s="558"/>
    </row>
    <row r="182" spans="1:1" ht="15" x14ac:dyDescent="0.25">
      <c r="A182" s="556" t="s">
        <v>379</v>
      </c>
    </row>
    <row r="183" spans="1:1" ht="15" x14ac:dyDescent="0.25">
      <c r="A183" s="559"/>
    </row>
    <row r="184" spans="1:1" ht="15" x14ac:dyDescent="0.25">
      <c r="A184" s="554" t="s">
        <v>564</v>
      </c>
    </row>
    <row r="185" spans="1:1" s="487" customFormat="1" ht="15" x14ac:dyDescent="0.25">
      <c r="A185" s="550" t="s">
        <v>638</v>
      </c>
    </row>
    <row r="186" spans="1:1" s="487" customFormat="1" ht="15" x14ac:dyDescent="0.25">
      <c r="A186" s="559"/>
    </row>
    <row r="187" spans="1:1" s="487" customFormat="1" ht="30" x14ac:dyDescent="0.25">
      <c r="A187" s="553" t="s">
        <v>159</v>
      </c>
    </row>
    <row r="188" spans="1:1" ht="15" x14ac:dyDescent="0.25">
      <c r="A188" s="550" t="s">
        <v>639</v>
      </c>
    </row>
    <row r="189" spans="1:1" ht="15" x14ac:dyDescent="0.25">
      <c r="A189" s="554"/>
    </row>
    <row r="190" spans="1:1" ht="15" x14ac:dyDescent="0.25">
      <c r="A190" s="554" t="s">
        <v>334</v>
      </c>
    </row>
    <row r="191" spans="1:1" ht="15" x14ac:dyDescent="0.25">
      <c r="A191" s="550" t="s">
        <v>640</v>
      </c>
    </row>
    <row r="192" spans="1:1" ht="15" x14ac:dyDescent="0.25">
      <c r="A192" s="554"/>
    </row>
    <row r="193" spans="1:1" ht="45" x14ac:dyDescent="0.25">
      <c r="A193" s="553" t="s">
        <v>160</v>
      </c>
    </row>
    <row r="194" spans="1:1" ht="30" x14ac:dyDescent="0.25">
      <c r="A194" s="550" t="s">
        <v>641</v>
      </c>
    </row>
    <row r="195" spans="1:1" ht="15" x14ac:dyDescent="0.25">
      <c r="A195" s="553"/>
    </row>
    <row r="196" spans="1:1" ht="30" x14ac:dyDescent="0.25">
      <c r="A196" s="553" t="s">
        <v>161</v>
      </c>
    </row>
    <row r="197" spans="1:1" ht="15" x14ac:dyDescent="0.25">
      <c r="A197" s="550" t="s">
        <v>593</v>
      </c>
    </row>
    <row r="198" spans="1:1" ht="15" x14ac:dyDescent="0.25">
      <c r="A198" s="559"/>
    </row>
    <row r="199" spans="1:1" ht="30" x14ac:dyDescent="0.25">
      <c r="A199" s="554" t="s">
        <v>594</v>
      </c>
    </row>
    <row r="200" spans="1:1" ht="15" x14ac:dyDescent="0.25">
      <c r="A200" s="550" t="s">
        <v>777</v>
      </c>
    </row>
    <row r="201" spans="1:1" ht="15" x14ac:dyDescent="0.25">
      <c r="A201" s="559"/>
    </row>
    <row r="202" spans="1:1" ht="15" x14ac:dyDescent="0.25">
      <c r="A202" s="593" t="s">
        <v>642</v>
      </c>
    </row>
    <row r="203" spans="1:1" ht="15" x14ac:dyDescent="0.25">
      <c r="A203" s="550" t="s">
        <v>643</v>
      </c>
    </row>
    <row r="204" spans="1:1" ht="15" x14ac:dyDescent="0.25">
      <c r="A204" s="550"/>
    </row>
    <row r="205" spans="1:1" ht="30.75" x14ac:dyDescent="0.25">
      <c r="A205" s="594" t="s">
        <v>780</v>
      </c>
    </row>
    <row r="206" spans="1:1" s="487" customFormat="1" x14ac:dyDescent="0.25">
      <c r="A206" s="417" t="s">
        <v>778</v>
      </c>
    </row>
    <row r="207" spans="1:1" s="487" customFormat="1" x14ac:dyDescent="0.25">
      <c r="A207" s="417"/>
    </row>
    <row r="208" spans="1:1" s="487" customFormat="1" x14ac:dyDescent="0.25">
      <c r="A208" s="155" t="s">
        <v>21</v>
      </c>
    </row>
  </sheetData>
  <hyperlinks>
    <hyperlink ref="A113" r:id="rId1" display="http://www.infrastructure-ni.gov.uk/consultations/user-consultation-northern-ireland-road-safety-strategy-2020-annual-statistical-report"/>
    <hyperlink ref="A109" r:id="rId2" display="http://www.nisra.gov.uk/geography/SOA.htm"/>
    <hyperlink ref="A105" r:id="rId3" display="https://www.infrastructure-ni.gov.uk/sites/default/files/publications/infrastructure/NI-road-safety-strategy-to-2020-developing-a-novice-indicator.pdf"/>
    <hyperlink ref="A99" r:id="rId4" display="https://www.infrastructure-ni.gov.uk/sites/default/files/publications/infrastructure/NI-road-safety-strategy-to-2020-developing-a-speed-indicator.pdf"/>
    <hyperlink ref="A25" r:id="rId5"/>
    <hyperlink ref="A22" r:id="rId6"/>
    <hyperlink ref="A38" r:id="rId7" display="https://www.psni.police.uk/globalassets/inside-the-psni/our-statistics/road-traffic-collision-statistics/documents/traffic-statistics-user-guide---2016-review---final.pdf"/>
    <hyperlink ref="A34" r:id="rId8"/>
    <hyperlink ref="A13" r:id="rId9"/>
    <hyperlink ref="A124" r:id="rId10"/>
    <hyperlink ref="A82" r:id="rId11"/>
    <hyperlink ref="A6" r:id="rId12"/>
    <hyperlink ref="A9" r:id="rId13"/>
    <hyperlink ref="A208" location="Contents!A1" tooltip="Contents Page" display="Return to Contents Page"/>
    <hyperlink ref="A19" r:id="rId14"/>
    <hyperlink ref="A31" r:id="rId15"/>
    <hyperlink ref="A85" r:id="rId16" display="https://www.nisra.gov.uk/statistics/deprivation/northern-ireland-multiple-deprivation-measure-2017-nimdm2017"/>
    <hyperlink ref="A91" r:id="rId17"/>
    <hyperlink ref="A140" r:id="rId18"/>
    <hyperlink ref="A143" r:id="rId19" display="https://www.infrastructure-ni.gov.uk/articles/northern-ireland-road-safety-monitor-statistics"/>
    <hyperlink ref="A146" r:id="rId20" display="https://www.infrastructure-ni.gov.uk/publications/northern-ireland-survey-seat-belt-wearing-2014-annual-report"/>
    <hyperlink ref="A156" r:id="rId21" display="https://www.gov.uk/government/publications/strategic-framework-for-road-safety"/>
    <hyperlink ref="A162" r:id="rId22" display="https://www.gov.uk/government/collections/speeds-statistics"/>
    <hyperlink ref="A165" r:id="rId23" display="https://www.transport.gov.scot/publication/scotlands-road-safety-framework-to-2020-framework-summary/"/>
    <hyperlink ref="A168" r:id="rId24"/>
    <hyperlink ref="A171" r:id="rId25"/>
    <hyperlink ref="A174" r:id="rId26"/>
    <hyperlink ref="A180" r:id="rId27" display="http://www.roadsafetywales.org.uk/statistics/"/>
    <hyperlink ref="A185" r:id="rId28"/>
    <hyperlink ref="A188" r:id="rId29"/>
    <hyperlink ref="A191" r:id="rId30"/>
    <hyperlink ref="A194" r:id="rId31"/>
    <hyperlink ref="A197" r:id="rId32" display="http://ec.europa.eu/transport/road_safety/specialist/statistics/index_en.htm"/>
    <hyperlink ref="A76" r:id="rId33" display="https://www.infrastructure-ni.gov.uk/articles/travel-survey-northern-ireland"/>
    <hyperlink ref="A96" r:id="rId34"/>
    <hyperlink ref="A149" r:id="rId35" display="https://www.psni.police.uk/inside-psni/Statistics/road-traffic-collision-statistics/"/>
    <hyperlink ref="A152" r:id="rId36" display="https://www.nidirect.gov.uk/articles/ni-road-safety-partnership"/>
    <hyperlink ref="A159" r:id="rId37"/>
    <hyperlink ref="A203" r:id="rId38"/>
    <hyperlink ref="A43" r:id="rId39"/>
    <hyperlink ref="A50" r:id="rId40"/>
    <hyperlink ref="A177" r:id="rId41" location=":~:text=This%20is%20the%202019%20edition%20of%20Scottish%20Transport,of%20topics.%20This%20is%20a%20National%20Statistics%20publication." display="https://www.transport.gov.scot/media/47196/scottish-transport-statistics-2019.pdf - :~:text=This%20is%20the%202019%20edition%20of%20Scottish%20Transport,of%20topics.%20This%20is%20a%20National%20Statistics%20publication."/>
    <hyperlink ref="A200" r:id="rId42"/>
    <hyperlink ref="A206" r:id="rId43"/>
  </hyperlinks>
  <pageMargins left="0.7" right="0.7" top="0.75" bottom="0.75" header="0.3" footer="0.3"/>
  <pageSetup paperSize="9" scale="96" orientation="portrait" r:id="rId44"/>
  <drawing r:id="rId4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B1:C22"/>
  <sheetViews>
    <sheetView showGridLines="0" zoomScaleNormal="100" workbookViewId="0">
      <selection activeCell="B22" sqref="B22"/>
    </sheetView>
  </sheetViews>
  <sheetFormatPr defaultRowHeight="15" x14ac:dyDescent="0.25"/>
  <cols>
    <col min="1" max="1" width="5.140625" style="69" customWidth="1"/>
    <col min="2" max="2" width="34.85546875" style="156" customWidth="1"/>
    <col min="3" max="3" width="128.28515625" style="156" customWidth="1"/>
    <col min="4" max="16384" width="9.140625" style="69"/>
  </cols>
  <sheetData>
    <row r="1" spans="2:3" ht="15.75" x14ac:dyDescent="0.25">
      <c r="B1" s="284" t="s">
        <v>98</v>
      </c>
      <c r="C1" s="281" t="s">
        <v>36</v>
      </c>
    </row>
    <row r="2" spans="2:3" ht="16.5" thickBot="1" x14ac:dyDescent="0.3">
      <c r="B2" s="66"/>
      <c r="C2" s="281"/>
    </row>
    <row r="3" spans="2:3" ht="15.75" thickBot="1" x14ac:dyDescent="0.3">
      <c r="B3" s="280" t="s">
        <v>73</v>
      </c>
      <c r="C3" s="280" t="s">
        <v>74</v>
      </c>
    </row>
    <row r="4" spans="2:3" ht="19.5" customHeight="1" x14ac:dyDescent="0.25">
      <c r="B4" s="279" t="s">
        <v>75</v>
      </c>
      <c r="C4" s="279" t="s">
        <v>76</v>
      </c>
    </row>
    <row r="5" spans="2:3" ht="19.5" customHeight="1" x14ac:dyDescent="0.25">
      <c r="B5" s="282" t="s">
        <v>77</v>
      </c>
      <c r="C5" s="282" t="s">
        <v>76</v>
      </c>
    </row>
    <row r="6" spans="2:3" ht="19.5" customHeight="1" x14ac:dyDescent="0.25">
      <c r="B6" s="283" t="s">
        <v>78</v>
      </c>
      <c r="C6" s="283" t="s">
        <v>79</v>
      </c>
    </row>
    <row r="7" spans="2:3" ht="19.5" customHeight="1" x14ac:dyDescent="0.25">
      <c r="B7" s="282" t="s">
        <v>80</v>
      </c>
      <c r="C7" s="282" t="s">
        <v>81</v>
      </c>
    </row>
    <row r="8" spans="2:3" ht="42" customHeight="1" x14ac:dyDescent="0.25">
      <c r="B8" s="283" t="s">
        <v>82</v>
      </c>
      <c r="C8" s="283" t="s">
        <v>473</v>
      </c>
    </row>
    <row r="9" spans="2:3" ht="19.5" customHeight="1" x14ac:dyDescent="0.25">
      <c r="B9" s="282" t="s">
        <v>83</v>
      </c>
      <c r="C9" s="282" t="s">
        <v>181</v>
      </c>
    </row>
    <row r="10" spans="2:3" ht="19.5" customHeight="1" x14ac:dyDescent="0.25">
      <c r="B10" s="283" t="s">
        <v>84</v>
      </c>
      <c r="C10" s="283" t="s">
        <v>85</v>
      </c>
    </row>
    <row r="11" spans="2:3" ht="30" x14ac:dyDescent="0.25">
      <c r="B11" s="282" t="s">
        <v>86</v>
      </c>
      <c r="C11" s="282" t="s">
        <v>87</v>
      </c>
    </row>
    <row r="12" spans="2:3" ht="33.75" customHeight="1" x14ac:dyDescent="0.25">
      <c r="B12" s="283" t="s">
        <v>178</v>
      </c>
      <c r="C12" s="283" t="s">
        <v>180</v>
      </c>
    </row>
    <row r="13" spans="2:3" ht="19.5" customHeight="1" x14ac:dyDescent="0.25">
      <c r="B13" s="282" t="s">
        <v>332</v>
      </c>
      <c r="C13" s="282" t="s">
        <v>333</v>
      </c>
    </row>
    <row r="14" spans="2:3" ht="19.5" customHeight="1" x14ac:dyDescent="0.25">
      <c r="B14" s="283" t="s">
        <v>88</v>
      </c>
      <c r="C14" s="283" t="s">
        <v>89</v>
      </c>
    </row>
    <row r="15" spans="2:3" ht="65.25" customHeight="1" x14ac:dyDescent="0.25">
      <c r="B15" s="282" t="s">
        <v>90</v>
      </c>
      <c r="C15" s="282" t="s">
        <v>91</v>
      </c>
    </row>
    <row r="16" spans="2:3" ht="19.5" customHeight="1" x14ac:dyDescent="0.25">
      <c r="B16" s="283" t="s">
        <v>92</v>
      </c>
      <c r="C16" s="283" t="s">
        <v>474</v>
      </c>
    </row>
    <row r="17" spans="2:3" ht="45.75" customHeight="1" x14ac:dyDescent="0.25">
      <c r="B17" s="282" t="s">
        <v>93</v>
      </c>
      <c r="C17" s="282" t="s">
        <v>94</v>
      </c>
    </row>
    <row r="18" spans="2:3" ht="19.5" customHeight="1" x14ac:dyDescent="0.25">
      <c r="B18" s="283" t="s">
        <v>95</v>
      </c>
      <c r="C18" s="283" t="s">
        <v>96</v>
      </c>
    </row>
    <row r="19" spans="2:3" ht="19.5" customHeight="1" thickBot="1" x14ac:dyDescent="0.3">
      <c r="B19" s="285" t="s">
        <v>122</v>
      </c>
      <c r="C19" s="285" t="s">
        <v>97</v>
      </c>
    </row>
    <row r="22" spans="2:3" ht="15.75" x14ac:dyDescent="0.25">
      <c r="B22" s="29" t="s">
        <v>21</v>
      </c>
    </row>
  </sheetData>
  <hyperlinks>
    <hyperlink ref="B22" location="Contents!A1" tooltip="Contents Page" display="Return to Contents Page"/>
  </hyperlinks>
  <pageMargins left="0.70866141732283472" right="0.70866141732283472" top="0.74803149606299213" bottom="0.74803149606299213" header="0.31496062992125984" footer="0.31496062992125984"/>
  <pageSetup paperSize="9"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T57"/>
  <sheetViews>
    <sheetView showGridLines="0" zoomScaleNormal="100" workbookViewId="0">
      <selection activeCell="H17" sqref="H17"/>
    </sheetView>
  </sheetViews>
  <sheetFormatPr defaultRowHeight="14.25" x14ac:dyDescent="0.2"/>
  <cols>
    <col min="1" max="1" width="8.7109375" style="10" customWidth="1"/>
    <col min="2" max="3" width="12.7109375" style="10" customWidth="1"/>
    <col min="4" max="4" width="13.7109375" style="10" customWidth="1"/>
    <col min="5" max="5" width="4.7109375" style="10" hidden="1" customWidth="1"/>
    <col min="6" max="6" width="5.5703125" style="10" hidden="1" customWidth="1"/>
    <col min="7" max="7" width="13.28515625" style="10" customWidth="1"/>
    <col min="8" max="8" width="11.7109375" style="10" customWidth="1"/>
    <col min="9" max="9" width="10.140625" style="10" hidden="1" customWidth="1"/>
    <col min="10" max="10" width="10.140625" style="10" customWidth="1"/>
    <col min="11" max="16384" width="9.140625" style="10"/>
  </cols>
  <sheetData>
    <row r="1" spans="2:20" x14ac:dyDescent="0.2">
      <c r="B1" s="163" t="s">
        <v>150</v>
      </c>
      <c r="C1" s="13"/>
      <c r="D1" s="13"/>
      <c r="E1" s="13"/>
      <c r="F1" s="13"/>
      <c r="G1" s="13"/>
      <c r="H1" s="13"/>
      <c r="I1" s="13"/>
      <c r="J1" s="13"/>
      <c r="K1" s="13"/>
      <c r="L1" s="13"/>
      <c r="M1" s="13"/>
    </row>
    <row r="3" spans="2:20" ht="15" customHeight="1" x14ac:dyDescent="0.2">
      <c r="B3" s="13" t="s">
        <v>103</v>
      </c>
    </row>
    <row r="4" spans="2:20" ht="15" customHeight="1" x14ac:dyDescent="0.25">
      <c r="B4" s="14" t="s">
        <v>211</v>
      </c>
      <c r="D4" s="9"/>
      <c r="E4" s="9"/>
      <c r="K4" s="675" t="s">
        <v>674</v>
      </c>
      <c r="L4" s="675"/>
      <c r="M4" s="675"/>
      <c r="N4" s="675"/>
      <c r="O4" s="675"/>
      <c r="P4" s="675"/>
      <c r="Q4" s="675"/>
      <c r="R4" s="675"/>
      <c r="S4" s="675"/>
      <c r="T4" s="675"/>
    </row>
    <row r="5" spans="2:20" s="9" customFormat="1" ht="15" customHeight="1" x14ac:dyDescent="0.2">
      <c r="B5" s="13" t="s">
        <v>675</v>
      </c>
    </row>
    <row r="6" spans="2:20" ht="15" thickBot="1" x14ac:dyDescent="0.25"/>
    <row r="7" spans="2:20" ht="45" customHeight="1" x14ac:dyDescent="0.2">
      <c r="B7" s="93" t="s">
        <v>0</v>
      </c>
      <c r="C7" s="93" t="s">
        <v>32</v>
      </c>
      <c r="D7" s="93" t="s">
        <v>26</v>
      </c>
      <c r="E7" s="292" t="s">
        <v>25</v>
      </c>
      <c r="F7" s="292" t="s">
        <v>28</v>
      </c>
      <c r="G7" s="227" t="s">
        <v>235</v>
      </c>
    </row>
    <row r="8" spans="2:20" ht="15" customHeight="1" x14ac:dyDescent="0.2">
      <c r="B8" s="94">
        <v>2004</v>
      </c>
      <c r="C8" s="480">
        <v>147</v>
      </c>
      <c r="D8" s="651"/>
      <c r="E8" s="652">
        <f t="shared" ref="E8:E23" si="0">$C$25</f>
        <v>125.6</v>
      </c>
      <c r="F8" s="100">
        <v>50</v>
      </c>
      <c r="G8" s="651"/>
    </row>
    <row r="9" spans="2:20" ht="15" customHeight="1" x14ac:dyDescent="0.2">
      <c r="B9" s="17">
        <v>2005</v>
      </c>
      <c r="C9" s="476">
        <v>135</v>
      </c>
      <c r="D9" s="653"/>
      <c r="E9" s="654">
        <f t="shared" si="0"/>
        <v>125.6</v>
      </c>
      <c r="F9" s="83">
        <v>50</v>
      </c>
      <c r="G9" s="653">
        <f t="shared" ref="G9:G12" si="1">(C9-C8)/C8</f>
        <v>-8.1632653061224483E-2</v>
      </c>
      <c r="I9" s="305"/>
    </row>
    <row r="10" spans="2:20" ht="15" customHeight="1" x14ac:dyDescent="0.2">
      <c r="B10" s="94">
        <v>2006</v>
      </c>
      <c r="C10" s="480">
        <v>126</v>
      </c>
      <c r="D10" s="651"/>
      <c r="E10" s="652">
        <f t="shared" si="0"/>
        <v>125.6</v>
      </c>
      <c r="F10" s="100">
        <v>50</v>
      </c>
      <c r="G10" s="651">
        <f t="shared" si="1"/>
        <v>-6.6666666666666666E-2</v>
      </c>
      <c r="I10" s="305"/>
    </row>
    <row r="11" spans="2:20" ht="15" customHeight="1" x14ac:dyDescent="0.2">
      <c r="B11" s="17">
        <v>2007</v>
      </c>
      <c r="C11" s="476">
        <v>113</v>
      </c>
      <c r="D11" s="653"/>
      <c r="E11" s="654">
        <f t="shared" si="0"/>
        <v>125.6</v>
      </c>
      <c r="F11" s="83">
        <v>50</v>
      </c>
      <c r="G11" s="653">
        <f t="shared" si="1"/>
        <v>-0.10317460317460317</v>
      </c>
      <c r="I11" s="305"/>
    </row>
    <row r="12" spans="2:20" ht="15" customHeight="1" x14ac:dyDescent="0.2">
      <c r="B12" s="94">
        <v>2008</v>
      </c>
      <c r="C12" s="480">
        <v>107</v>
      </c>
      <c r="D12" s="651"/>
      <c r="E12" s="652">
        <f t="shared" si="0"/>
        <v>125.6</v>
      </c>
      <c r="F12" s="100">
        <v>50</v>
      </c>
      <c r="G12" s="651">
        <f t="shared" si="1"/>
        <v>-5.3097345132743362E-2</v>
      </c>
      <c r="I12" s="305"/>
    </row>
    <row r="13" spans="2:20" ht="15" customHeight="1" x14ac:dyDescent="0.2">
      <c r="B13" s="17">
        <v>2009</v>
      </c>
      <c r="C13" s="476">
        <v>115</v>
      </c>
      <c r="D13" s="653">
        <f t="shared" ref="D13:D23" si="2">(C13-$C$25)/$C$25</f>
        <v>-8.439490445859868E-2</v>
      </c>
      <c r="E13" s="654">
        <f t="shared" si="0"/>
        <v>125.6</v>
      </c>
      <c r="F13" s="83">
        <v>50</v>
      </c>
      <c r="G13" s="653">
        <f>(C13-C12)/C12</f>
        <v>7.476635514018691E-2</v>
      </c>
      <c r="H13" s="305"/>
      <c r="I13" s="305"/>
    </row>
    <row r="14" spans="2:20" ht="15" customHeight="1" x14ac:dyDescent="0.2">
      <c r="B14" s="94">
        <v>2010</v>
      </c>
      <c r="C14" s="480">
        <v>55</v>
      </c>
      <c r="D14" s="651">
        <f t="shared" si="2"/>
        <v>-0.56210191082802541</v>
      </c>
      <c r="E14" s="652">
        <f t="shared" si="0"/>
        <v>125.6</v>
      </c>
      <c r="F14" s="100">
        <v>50</v>
      </c>
      <c r="G14" s="651">
        <f t="shared" ref="G14:G18" si="3">(C14-C13)/C13</f>
        <v>-0.52173913043478259</v>
      </c>
      <c r="H14" s="305"/>
      <c r="I14" s="305"/>
    </row>
    <row r="15" spans="2:20" ht="15" customHeight="1" x14ac:dyDescent="0.2">
      <c r="B15" s="17">
        <v>2011</v>
      </c>
      <c r="C15" s="476">
        <v>59</v>
      </c>
      <c r="D15" s="653">
        <f t="shared" si="2"/>
        <v>-0.53025477707006363</v>
      </c>
      <c r="E15" s="654">
        <f t="shared" si="0"/>
        <v>125.6</v>
      </c>
      <c r="F15" s="83">
        <v>50</v>
      </c>
      <c r="G15" s="653">
        <f t="shared" si="3"/>
        <v>7.2727272727272724E-2</v>
      </c>
      <c r="H15" s="305"/>
      <c r="I15" s="305"/>
    </row>
    <row r="16" spans="2:20" ht="15" customHeight="1" x14ac:dyDescent="0.2">
      <c r="B16" s="94">
        <v>2012</v>
      </c>
      <c r="C16" s="480">
        <v>48</v>
      </c>
      <c r="D16" s="651">
        <f t="shared" si="2"/>
        <v>-0.61783439490445857</v>
      </c>
      <c r="E16" s="652">
        <f t="shared" si="0"/>
        <v>125.6</v>
      </c>
      <c r="F16" s="100">
        <v>50</v>
      </c>
      <c r="G16" s="651">
        <f t="shared" si="3"/>
        <v>-0.1864406779661017</v>
      </c>
      <c r="H16" s="305"/>
      <c r="I16" s="305"/>
    </row>
    <row r="17" spans="1:19" ht="15" customHeight="1" x14ac:dyDescent="0.2">
      <c r="B17" s="17">
        <v>2013</v>
      </c>
      <c r="C17" s="476">
        <v>57</v>
      </c>
      <c r="D17" s="653">
        <f t="shared" si="2"/>
        <v>-0.54617834394904452</v>
      </c>
      <c r="E17" s="654">
        <f t="shared" si="0"/>
        <v>125.6</v>
      </c>
      <c r="F17" s="83">
        <v>50</v>
      </c>
      <c r="G17" s="653">
        <f t="shared" si="3"/>
        <v>0.1875</v>
      </c>
      <c r="H17" s="305"/>
      <c r="I17" s="305"/>
    </row>
    <row r="18" spans="1:19" ht="15" customHeight="1" x14ac:dyDescent="0.2">
      <c r="B18" s="94">
        <v>2014</v>
      </c>
      <c r="C18" s="480">
        <v>79</v>
      </c>
      <c r="D18" s="651">
        <f t="shared" si="2"/>
        <v>-0.37101910828025475</v>
      </c>
      <c r="E18" s="652">
        <f t="shared" si="0"/>
        <v>125.6</v>
      </c>
      <c r="F18" s="100">
        <v>50</v>
      </c>
      <c r="G18" s="651">
        <f t="shared" si="3"/>
        <v>0.38596491228070173</v>
      </c>
      <c r="H18" s="305"/>
      <c r="I18" s="305"/>
    </row>
    <row r="19" spans="1:19" ht="15" customHeight="1" x14ac:dyDescent="0.2">
      <c r="B19" s="17">
        <v>2015</v>
      </c>
      <c r="C19" s="476">
        <v>74</v>
      </c>
      <c r="D19" s="653">
        <f t="shared" si="2"/>
        <v>-0.41082802547770697</v>
      </c>
      <c r="E19" s="654">
        <f t="shared" si="0"/>
        <v>125.6</v>
      </c>
      <c r="F19" s="83">
        <v>50</v>
      </c>
      <c r="G19" s="653">
        <f>(C19-C18)/C18</f>
        <v>-6.3291139240506333E-2</v>
      </c>
      <c r="H19" s="305"/>
      <c r="I19" s="305"/>
    </row>
    <row r="20" spans="1:19" ht="15" customHeight="1" x14ac:dyDescent="0.2">
      <c r="B20" s="94">
        <v>2016</v>
      </c>
      <c r="C20" s="480">
        <v>68</v>
      </c>
      <c r="D20" s="651">
        <f t="shared" si="2"/>
        <v>-0.45859872611464964</v>
      </c>
      <c r="E20" s="652">
        <f t="shared" si="0"/>
        <v>125.6</v>
      </c>
      <c r="F20" s="100">
        <v>50</v>
      </c>
      <c r="G20" s="651">
        <f>(C20-C19)/C19</f>
        <v>-8.1081081081081086E-2</v>
      </c>
      <c r="H20" s="305"/>
      <c r="I20" s="305"/>
    </row>
    <row r="21" spans="1:19" ht="15" customHeight="1" x14ac:dyDescent="0.2">
      <c r="B21" s="17">
        <v>2017</v>
      </c>
      <c r="C21" s="116">
        <v>63</v>
      </c>
      <c r="D21" s="653">
        <f t="shared" si="2"/>
        <v>-0.49840764331210191</v>
      </c>
      <c r="E21" s="654">
        <f t="shared" si="0"/>
        <v>125.6</v>
      </c>
      <c r="F21" s="83">
        <v>50</v>
      </c>
      <c r="G21" s="653">
        <f>(C21-C20)/C20</f>
        <v>-7.3529411764705885E-2</v>
      </c>
      <c r="H21" s="537"/>
      <c r="I21" s="305"/>
    </row>
    <row r="22" spans="1:19" ht="15" customHeight="1" x14ac:dyDescent="0.2">
      <c r="B22" s="450">
        <v>2018</v>
      </c>
      <c r="C22" s="110">
        <v>55</v>
      </c>
      <c r="D22" s="651">
        <f t="shared" si="2"/>
        <v>-0.56210191082802541</v>
      </c>
      <c r="E22" s="654">
        <f t="shared" si="0"/>
        <v>125.6</v>
      </c>
      <c r="F22" s="100">
        <v>50</v>
      </c>
      <c r="G22" s="651">
        <f>(C22-C21)/C21</f>
        <v>-0.12698412698412698</v>
      </c>
      <c r="H22" s="305"/>
      <c r="I22" s="305"/>
    </row>
    <row r="23" spans="1:19" ht="15" customHeight="1" x14ac:dyDescent="0.2">
      <c r="B23" s="17">
        <v>2019</v>
      </c>
      <c r="C23" s="116">
        <v>56</v>
      </c>
      <c r="D23" s="655">
        <f t="shared" si="2"/>
        <v>-0.55414012738853502</v>
      </c>
      <c r="E23" s="654">
        <f t="shared" si="0"/>
        <v>125.6</v>
      </c>
      <c r="F23" s="83">
        <v>50</v>
      </c>
      <c r="G23" s="655">
        <f>(C23-C22)/C22</f>
        <v>1.8181818181818181E-2</v>
      </c>
      <c r="H23" s="305"/>
      <c r="I23" s="305"/>
    </row>
    <row r="24" spans="1:19" ht="12" hidden="1" customHeight="1" x14ac:dyDescent="0.2">
      <c r="B24" s="450">
        <v>2020</v>
      </c>
      <c r="C24" s="110">
        <v>50</v>
      </c>
      <c r="D24" s="96"/>
      <c r="E24" s="100">
        <f>$C$25</f>
        <v>125.6</v>
      </c>
      <c r="F24" s="100">
        <v>50</v>
      </c>
      <c r="G24" s="96"/>
      <c r="H24" s="305"/>
      <c r="I24" s="305"/>
    </row>
    <row r="25" spans="1:19" ht="30" customHeight="1" thickBot="1" x14ac:dyDescent="0.25">
      <c r="B25" s="20" t="s">
        <v>22</v>
      </c>
      <c r="C25" s="47">
        <f>AVERAGE(C8:C12)</f>
        <v>125.6</v>
      </c>
      <c r="D25" s="81"/>
      <c r="E25" s="81">
        <f>$C$25</f>
        <v>125.6</v>
      </c>
      <c r="F25" s="81">
        <v>50</v>
      </c>
      <c r="G25" s="81"/>
    </row>
    <row r="26" spans="1:19" ht="15" customHeight="1" x14ac:dyDescent="0.2">
      <c r="B26" s="17"/>
      <c r="C26" s="18"/>
      <c r="D26" s="146"/>
      <c r="K26" s="23"/>
    </row>
    <row r="27" spans="1:19" ht="17.25" x14ac:dyDescent="0.25">
      <c r="B27" s="213" t="s">
        <v>228</v>
      </c>
      <c r="C27" s="23"/>
      <c r="D27" s="23"/>
      <c r="E27" s="23"/>
      <c r="F27" s="23"/>
      <c r="G27" s="23"/>
      <c r="H27" s="23"/>
      <c r="I27" s="23"/>
      <c r="J27" s="23"/>
      <c r="K27" s="25"/>
    </row>
    <row r="28" spans="1:19" ht="17.25" x14ac:dyDescent="0.25">
      <c r="B28" s="22"/>
      <c r="C28" s="24"/>
      <c r="D28" s="14"/>
      <c r="E28" s="14"/>
      <c r="F28" s="14"/>
      <c r="G28" s="25"/>
      <c r="H28" s="26"/>
      <c r="I28" s="27"/>
      <c r="J28" s="14"/>
    </row>
    <row r="29" spans="1:19" ht="15" x14ac:dyDescent="0.2">
      <c r="B29" s="29" t="s">
        <v>21</v>
      </c>
      <c r="C29" s="9"/>
    </row>
    <row r="30" spans="1:19" ht="15" x14ac:dyDescent="0.2">
      <c r="B30" s="29"/>
      <c r="C30" s="9"/>
      <c r="D30" s="9"/>
    </row>
    <row r="31" spans="1:19" s="1" customFormat="1" ht="15" customHeight="1" x14ac:dyDescent="0.2">
      <c r="A31" s="10"/>
      <c r="B31" s="10"/>
      <c r="C31" s="10"/>
      <c r="D31" s="10"/>
      <c r="E31" s="10"/>
      <c r="F31" s="10"/>
      <c r="G31" s="10"/>
      <c r="H31" s="10"/>
      <c r="I31" s="10"/>
      <c r="J31" s="10"/>
      <c r="K31" s="10"/>
      <c r="L31" s="10"/>
      <c r="M31" s="10"/>
      <c r="N31" s="10"/>
      <c r="O31" s="10"/>
      <c r="P31" s="10"/>
      <c r="Q31" s="10"/>
      <c r="R31" s="10"/>
    </row>
    <row r="32" spans="1:19" s="1" customFormat="1" ht="15" customHeight="1" x14ac:dyDescent="0.25">
      <c r="A32" s="10"/>
      <c r="B32" s="13" t="s">
        <v>342</v>
      </c>
      <c r="C32" s="10"/>
      <c r="D32" s="10"/>
      <c r="E32" s="10"/>
      <c r="S32" s="103"/>
    </row>
    <row r="33" spans="1:20" s="1" customFormat="1" ht="30" customHeight="1" x14ac:dyDescent="0.25">
      <c r="A33" s="10"/>
      <c r="B33" s="679" t="s">
        <v>341</v>
      </c>
      <c r="C33" s="679"/>
      <c r="D33" s="679"/>
      <c r="E33" s="679"/>
      <c r="F33" s="679"/>
      <c r="G33" s="679"/>
      <c r="H33" s="102"/>
      <c r="I33" s="102"/>
      <c r="K33" s="676" t="s">
        <v>740</v>
      </c>
      <c r="L33" s="676"/>
      <c r="M33" s="676"/>
      <c r="N33" s="676"/>
      <c r="O33" s="676"/>
      <c r="P33" s="676"/>
      <c r="Q33" s="676"/>
      <c r="R33" s="676"/>
      <c r="S33" s="676"/>
      <c r="T33" s="676"/>
    </row>
    <row r="34" spans="1:20" s="1" customFormat="1" ht="15" customHeight="1" x14ac:dyDescent="0.25">
      <c r="A34" s="10"/>
      <c r="B34" s="13" t="s">
        <v>675</v>
      </c>
      <c r="C34" s="2"/>
      <c r="D34" s="2"/>
      <c r="E34" s="2"/>
      <c r="F34" s="290"/>
      <c r="G34" s="291"/>
      <c r="H34" s="10"/>
      <c r="I34" s="10"/>
      <c r="J34" s="103"/>
      <c r="K34" s="103"/>
      <c r="L34" s="9"/>
      <c r="M34" s="9"/>
      <c r="N34" s="9"/>
      <c r="O34" s="9"/>
      <c r="P34" s="9"/>
      <c r="Q34" s="9"/>
      <c r="R34" s="9"/>
      <c r="S34" s="9"/>
    </row>
    <row r="35" spans="1:20" s="1" customFormat="1" ht="15" customHeight="1" thickBot="1" x14ac:dyDescent="0.25">
      <c r="A35" s="10"/>
      <c r="B35" s="2"/>
      <c r="C35" s="2"/>
      <c r="D35" s="2"/>
      <c r="E35" s="2"/>
      <c r="F35" s="290"/>
      <c r="G35" s="291"/>
      <c r="H35" s="10"/>
      <c r="I35" s="10"/>
      <c r="L35" s="10"/>
      <c r="M35" s="10"/>
      <c r="N35" s="10"/>
      <c r="O35" s="10"/>
      <c r="P35" s="10"/>
      <c r="Q35" s="10"/>
      <c r="R35" s="10"/>
      <c r="S35" s="10"/>
    </row>
    <row r="36" spans="1:20" s="1" customFormat="1" ht="45" customHeight="1" x14ac:dyDescent="0.2">
      <c r="A36" s="10"/>
      <c r="B36" s="292" t="s">
        <v>0</v>
      </c>
      <c r="C36" s="292" t="s">
        <v>32</v>
      </c>
      <c r="D36" s="165" t="s">
        <v>26</v>
      </c>
      <c r="E36" s="165" t="s">
        <v>25</v>
      </c>
      <c r="F36" s="165" t="s">
        <v>28</v>
      </c>
      <c r="G36" s="292" t="s">
        <v>241</v>
      </c>
      <c r="I36" s="10"/>
      <c r="L36" s="10"/>
      <c r="M36" s="10"/>
      <c r="N36" s="10"/>
      <c r="O36" s="10"/>
      <c r="P36" s="10"/>
      <c r="Q36" s="10"/>
      <c r="R36" s="10"/>
      <c r="S36" s="10"/>
    </row>
    <row r="37" spans="1:20" s="1" customFormat="1" ht="15" customHeight="1" x14ac:dyDescent="0.2">
      <c r="A37" s="342" t="s">
        <v>364</v>
      </c>
      <c r="B37" s="94" t="s">
        <v>1</v>
      </c>
      <c r="C37" s="110">
        <f t="shared" ref="C37:C48" si="4">AVERAGE(C8:C12)</f>
        <v>125.6</v>
      </c>
      <c r="D37" s="96"/>
      <c r="E37" s="16">
        <f t="shared" ref="E37:E49" si="5">$C$25</f>
        <v>125.6</v>
      </c>
      <c r="F37" s="16">
        <v>50</v>
      </c>
      <c r="G37" s="96"/>
      <c r="I37" s="10"/>
      <c r="L37" s="10"/>
      <c r="M37" s="10"/>
      <c r="N37" s="10"/>
      <c r="O37" s="10"/>
      <c r="P37" s="10"/>
      <c r="Q37" s="10"/>
      <c r="R37" s="10"/>
      <c r="S37" s="10"/>
    </row>
    <row r="38" spans="1:20" s="1" customFormat="1" ht="15" customHeight="1" x14ac:dyDescent="0.2">
      <c r="A38" s="342" t="s">
        <v>365</v>
      </c>
      <c r="B38" s="77" t="s">
        <v>39</v>
      </c>
      <c r="C38" s="76">
        <f t="shared" si="4"/>
        <v>119.2</v>
      </c>
      <c r="D38" s="80">
        <f t="shared" ref="D38:D44" si="6">(C38-$C$49)/$C$49</f>
        <v>-5.0955414012738787E-2</v>
      </c>
      <c r="E38" s="16">
        <f t="shared" si="5"/>
        <v>125.6</v>
      </c>
      <c r="F38" s="19">
        <v>50</v>
      </c>
      <c r="G38" s="80">
        <f>(C38-C37)/C37</f>
        <v>-5.0955414012738787E-2</v>
      </c>
      <c r="I38" s="10"/>
      <c r="L38" s="10"/>
      <c r="M38" s="10"/>
      <c r="N38" s="10"/>
      <c r="O38" s="10"/>
      <c r="P38" s="10"/>
      <c r="Q38" s="10"/>
      <c r="R38" s="10"/>
      <c r="S38" s="10"/>
    </row>
    <row r="39" spans="1:20" s="1" customFormat="1" ht="15" customHeight="1" x14ac:dyDescent="0.2">
      <c r="A39" s="342" t="s">
        <v>367</v>
      </c>
      <c r="B39" s="94" t="s">
        <v>40</v>
      </c>
      <c r="C39" s="110">
        <f t="shared" si="4"/>
        <v>103.2</v>
      </c>
      <c r="D39" s="96">
        <f t="shared" si="6"/>
        <v>-0.17834394904458592</v>
      </c>
      <c r="E39" s="16">
        <f t="shared" si="5"/>
        <v>125.6</v>
      </c>
      <c r="F39" s="16">
        <v>50</v>
      </c>
      <c r="G39" s="96">
        <f t="shared" ref="G39:G44" si="7">(C39-C38)/C38</f>
        <v>-0.13422818791946309</v>
      </c>
      <c r="I39" s="10"/>
      <c r="L39" s="10"/>
      <c r="M39" s="10"/>
      <c r="N39" s="10"/>
      <c r="O39" s="10"/>
      <c r="P39" s="10"/>
      <c r="Q39" s="10"/>
      <c r="R39" s="10"/>
      <c r="S39" s="10"/>
    </row>
    <row r="40" spans="1:20" s="1" customFormat="1" ht="15" customHeight="1" x14ac:dyDescent="0.2">
      <c r="A40" s="342" t="s">
        <v>366</v>
      </c>
      <c r="B40" s="77" t="s">
        <v>41</v>
      </c>
      <c r="C40" s="76">
        <f t="shared" si="4"/>
        <v>89.8</v>
      </c>
      <c r="D40" s="80">
        <f t="shared" si="6"/>
        <v>-0.28503184713375795</v>
      </c>
      <c r="E40" s="16">
        <f t="shared" si="5"/>
        <v>125.6</v>
      </c>
      <c r="F40" s="16">
        <v>50</v>
      </c>
      <c r="G40" s="80">
        <f t="shared" si="7"/>
        <v>-0.12984496124031014</v>
      </c>
      <c r="I40" s="10"/>
      <c r="L40" s="10"/>
      <c r="M40" s="10"/>
      <c r="N40" s="10"/>
      <c r="O40" s="10"/>
      <c r="P40" s="10"/>
      <c r="Q40" s="10"/>
      <c r="R40" s="10"/>
      <c r="S40" s="10"/>
    </row>
    <row r="41" spans="1:20" s="1" customFormat="1" ht="15" customHeight="1" x14ac:dyDescent="0.2">
      <c r="A41" s="342" t="s">
        <v>368</v>
      </c>
      <c r="B41" s="94" t="s">
        <v>104</v>
      </c>
      <c r="C41" s="110">
        <f t="shared" si="4"/>
        <v>76.8</v>
      </c>
      <c r="D41" s="96">
        <f t="shared" si="6"/>
        <v>-0.38853503184713373</v>
      </c>
      <c r="E41" s="16">
        <f t="shared" si="5"/>
        <v>125.6</v>
      </c>
      <c r="F41" s="16">
        <v>50</v>
      </c>
      <c r="G41" s="96">
        <f t="shared" si="7"/>
        <v>-0.1447661469933185</v>
      </c>
      <c r="I41" s="10"/>
      <c r="L41" s="10"/>
      <c r="M41" s="10"/>
      <c r="N41" s="10"/>
      <c r="O41" s="10"/>
      <c r="P41" s="10"/>
      <c r="Q41" s="10"/>
      <c r="R41" s="10"/>
      <c r="S41" s="10"/>
    </row>
    <row r="42" spans="1:20" s="1" customFormat="1" ht="15" customHeight="1" x14ac:dyDescent="0.2">
      <c r="A42" s="342" t="s">
        <v>369</v>
      </c>
      <c r="B42" s="77" t="s">
        <v>176</v>
      </c>
      <c r="C42" s="76">
        <f t="shared" si="4"/>
        <v>66.8</v>
      </c>
      <c r="D42" s="80">
        <f t="shared" si="6"/>
        <v>-0.46815286624203822</v>
      </c>
      <c r="E42" s="16">
        <f t="shared" si="5"/>
        <v>125.6</v>
      </c>
      <c r="F42" s="16">
        <v>50</v>
      </c>
      <c r="G42" s="80">
        <f t="shared" si="7"/>
        <v>-0.13020833333333334</v>
      </c>
      <c r="I42" s="10"/>
      <c r="L42" s="10"/>
      <c r="M42" s="10"/>
      <c r="N42" s="10"/>
      <c r="O42" s="10"/>
      <c r="P42" s="10"/>
      <c r="Q42" s="10"/>
      <c r="R42" s="10"/>
      <c r="S42" s="10"/>
    </row>
    <row r="43" spans="1:20" s="1" customFormat="1" ht="15" customHeight="1" x14ac:dyDescent="0.2">
      <c r="A43" s="342" t="s">
        <v>371</v>
      </c>
      <c r="B43" s="94" t="s">
        <v>207</v>
      </c>
      <c r="C43" s="110">
        <f t="shared" si="4"/>
        <v>59.6</v>
      </c>
      <c r="D43" s="96">
        <f t="shared" si="6"/>
        <v>-0.52547770700636942</v>
      </c>
      <c r="E43" s="16">
        <f t="shared" si="5"/>
        <v>125.6</v>
      </c>
      <c r="F43" s="16">
        <v>50</v>
      </c>
      <c r="G43" s="96">
        <f t="shared" si="7"/>
        <v>-0.1077844311377245</v>
      </c>
      <c r="I43" s="10"/>
      <c r="L43" s="10"/>
      <c r="M43" s="10"/>
      <c r="N43" s="10"/>
      <c r="O43" s="10"/>
      <c r="P43" s="10"/>
      <c r="Q43" s="10"/>
      <c r="R43" s="10"/>
      <c r="S43" s="10"/>
    </row>
    <row r="44" spans="1:20" s="1" customFormat="1" ht="15" customHeight="1" x14ac:dyDescent="0.2">
      <c r="A44" s="342" t="s">
        <v>370</v>
      </c>
      <c r="B44" s="77" t="s">
        <v>336</v>
      </c>
      <c r="C44" s="76">
        <f t="shared" si="4"/>
        <v>63.4</v>
      </c>
      <c r="D44" s="80">
        <f t="shared" si="6"/>
        <v>-0.49522292993630573</v>
      </c>
      <c r="E44" s="16">
        <f t="shared" si="5"/>
        <v>125.6</v>
      </c>
      <c r="F44" s="16">
        <v>50</v>
      </c>
      <c r="G44" s="80">
        <f t="shared" si="7"/>
        <v>6.3758389261744916E-2</v>
      </c>
      <c r="I44" s="10"/>
      <c r="L44" s="10"/>
      <c r="M44" s="10"/>
      <c r="N44" s="10"/>
      <c r="O44" s="10"/>
      <c r="P44" s="10"/>
      <c r="Q44" s="10"/>
      <c r="R44" s="10"/>
      <c r="S44" s="10"/>
    </row>
    <row r="45" spans="1:20" s="1" customFormat="1" ht="15" customHeight="1" x14ac:dyDescent="0.2">
      <c r="A45" s="342" t="s">
        <v>468</v>
      </c>
      <c r="B45" s="94" t="s">
        <v>467</v>
      </c>
      <c r="C45" s="110">
        <f t="shared" si="4"/>
        <v>65.2</v>
      </c>
      <c r="D45" s="96">
        <f>(C45-$C$49)/$C$49</f>
        <v>-0.48089171974522288</v>
      </c>
      <c r="E45" s="16">
        <f t="shared" si="5"/>
        <v>125.6</v>
      </c>
      <c r="F45" s="16">
        <v>50</v>
      </c>
      <c r="G45" s="96">
        <f>(C45-C44)/C44</f>
        <v>2.8391167192429088E-2</v>
      </c>
      <c r="I45" s="10"/>
      <c r="L45" s="10"/>
      <c r="M45" s="10"/>
      <c r="N45" s="10"/>
      <c r="O45" s="10"/>
      <c r="P45" s="10"/>
      <c r="Q45" s="10"/>
      <c r="R45" s="10"/>
      <c r="S45" s="10"/>
    </row>
    <row r="46" spans="1:20" s="1" customFormat="1" ht="15" customHeight="1" x14ac:dyDescent="0.2">
      <c r="A46" s="342" t="s">
        <v>566</v>
      </c>
      <c r="B46" s="478" t="s">
        <v>565</v>
      </c>
      <c r="C46" s="76">
        <f t="shared" si="4"/>
        <v>68.2</v>
      </c>
      <c r="D46" s="80">
        <f>(C46-$C$49)/$C$49</f>
        <v>-0.45700636942675155</v>
      </c>
      <c r="E46" s="16">
        <f t="shared" si="5"/>
        <v>125.6</v>
      </c>
      <c r="F46" s="16">
        <v>50</v>
      </c>
      <c r="G46" s="80">
        <f>(C46-C45)/C45</f>
        <v>4.6012269938650305E-2</v>
      </c>
      <c r="I46" s="10"/>
      <c r="L46" s="10"/>
      <c r="M46" s="10"/>
      <c r="N46" s="10"/>
      <c r="O46" s="10"/>
      <c r="P46" s="10"/>
      <c r="Q46" s="10"/>
      <c r="R46" s="10"/>
      <c r="S46" s="10"/>
    </row>
    <row r="47" spans="1:20" s="1" customFormat="1" ht="15" customHeight="1" x14ac:dyDescent="0.2">
      <c r="A47" s="342" t="s">
        <v>600</v>
      </c>
      <c r="B47" s="480" t="s">
        <v>599</v>
      </c>
      <c r="C47" s="110">
        <f t="shared" si="4"/>
        <v>67.8</v>
      </c>
      <c r="D47" s="96">
        <f>(C47-$C$49)/$C$49</f>
        <v>-0.46019108280254778</v>
      </c>
      <c r="E47" s="16">
        <f t="shared" si="5"/>
        <v>125.6</v>
      </c>
      <c r="F47" s="16">
        <v>50</v>
      </c>
      <c r="G47" s="96">
        <f>(C47-C46)/C46</f>
        <v>-5.8651026392962709E-3</v>
      </c>
      <c r="I47" s="10"/>
      <c r="L47" s="10"/>
      <c r="M47" s="10"/>
      <c r="N47" s="10"/>
      <c r="O47" s="10"/>
      <c r="P47" s="10"/>
      <c r="Q47" s="10"/>
      <c r="R47" s="10"/>
      <c r="S47" s="10"/>
    </row>
    <row r="48" spans="1:20" s="1" customFormat="1" ht="15" customHeight="1" x14ac:dyDescent="0.2">
      <c r="A48" s="342" t="s">
        <v>680</v>
      </c>
      <c r="B48" s="478" t="s">
        <v>673</v>
      </c>
      <c r="C48" s="76">
        <f t="shared" si="4"/>
        <v>63.2</v>
      </c>
      <c r="D48" s="80">
        <f t="shared" ref="D48" si="8">(C48-$C$49)/$C$49</f>
        <v>-0.49681528662420377</v>
      </c>
      <c r="E48" s="16">
        <v>126</v>
      </c>
      <c r="F48" s="16">
        <v>50</v>
      </c>
      <c r="G48" s="80">
        <f>(C48-C47)/C47</f>
        <v>-6.7846607669616435E-2</v>
      </c>
      <c r="I48" s="10"/>
      <c r="L48" s="10"/>
      <c r="M48" s="10"/>
      <c r="N48" s="10"/>
      <c r="O48" s="10"/>
      <c r="P48" s="10"/>
      <c r="Q48" s="10"/>
      <c r="R48" s="10"/>
      <c r="S48" s="10"/>
    </row>
    <row r="49" spans="1:19" s="1" customFormat="1" ht="30" customHeight="1" thickBot="1" x14ac:dyDescent="0.25">
      <c r="A49" s="10"/>
      <c r="B49" s="43" t="s">
        <v>22</v>
      </c>
      <c r="C49" s="47">
        <f>AVERAGE(C8:C12)</f>
        <v>125.6</v>
      </c>
      <c r="D49" s="81"/>
      <c r="E49" s="81">
        <f t="shared" si="5"/>
        <v>125.6</v>
      </c>
      <c r="F49" s="81">
        <v>50</v>
      </c>
      <c r="G49" s="81"/>
      <c r="L49" s="10"/>
      <c r="M49" s="10"/>
      <c r="N49" s="10"/>
      <c r="O49" s="10"/>
      <c r="P49" s="10"/>
      <c r="Q49" s="10"/>
      <c r="R49" s="10"/>
      <c r="S49" s="10"/>
    </row>
    <row r="50" spans="1:19" s="1" customFormat="1" ht="10.5" customHeight="1" x14ac:dyDescent="0.2">
      <c r="A50" s="10"/>
      <c r="B50" s="17"/>
      <c r="L50" s="10"/>
      <c r="M50" s="10"/>
      <c r="N50" s="10"/>
      <c r="O50" s="10"/>
      <c r="P50" s="10"/>
      <c r="Q50" s="10"/>
      <c r="R50" s="10"/>
      <c r="S50" s="10"/>
    </row>
    <row r="51" spans="1:19" s="1" customFormat="1" ht="12" customHeight="1" x14ac:dyDescent="0.2">
      <c r="A51" s="10"/>
      <c r="B51" s="213" t="s">
        <v>228</v>
      </c>
      <c r="C51" s="293"/>
      <c r="D51" s="293"/>
      <c r="E51" s="293"/>
      <c r="F51" s="293"/>
      <c r="G51" s="293"/>
      <c r="H51" s="293"/>
      <c r="I51" s="293"/>
      <c r="L51" s="10"/>
      <c r="M51" s="10"/>
      <c r="N51" s="10"/>
      <c r="O51" s="10"/>
      <c r="P51" s="10"/>
      <c r="Q51" s="10"/>
      <c r="R51" s="10"/>
      <c r="S51" s="10"/>
    </row>
    <row r="52" spans="1:19" s="1" customFormat="1" ht="13.5" customHeight="1" x14ac:dyDescent="0.2">
      <c r="A52" s="10"/>
      <c r="B52" s="677"/>
      <c r="C52" s="677"/>
      <c r="D52" s="677"/>
      <c r="E52" s="677"/>
      <c r="F52" s="677"/>
      <c r="G52" s="677"/>
      <c r="H52" s="677"/>
      <c r="I52" s="677"/>
      <c r="L52" s="10"/>
      <c r="M52" s="10"/>
      <c r="N52" s="10"/>
      <c r="O52" s="10"/>
      <c r="P52" s="10"/>
      <c r="Q52" s="10"/>
      <c r="R52" s="10"/>
      <c r="S52" s="10"/>
    </row>
    <row r="53" spans="1:19" ht="12" customHeight="1" x14ac:dyDescent="0.2">
      <c r="B53" s="678"/>
      <c r="C53" s="678"/>
      <c r="D53" s="678"/>
      <c r="E53" s="678"/>
      <c r="F53" s="678"/>
      <c r="G53" s="678"/>
      <c r="H53" s="678"/>
      <c r="I53" s="201"/>
    </row>
    <row r="54" spans="1:19" s="1" customFormat="1" ht="15" customHeight="1" x14ac:dyDescent="0.2">
      <c r="B54" s="102"/>
      <c r="C54" s="102"/>
      <c r="D54" s="102"/>
      <c r="E54" s="102"/>
      <c r="F54" s="102"/>
      <c r="G54" s="102"/>
      <c r="H54" s="102"/>
      <c r="I54" s="102"/>
    </row>
    <row r="55" spans="1:19" s="1" customFormat="1" ht="15" customHeight="1" x14ac:dyDescent="0.2">
      <c r="B55" s="29" t="s">
        <v>21</v>
      </c>
    </row>
    <row r="56" spans="1:19" x14ac:dyDescent="0.2">
      <c r="B56" s="1"/>
      <c r="C56" s="1"/>
      <c r="D56" s="1"/>
      <c r="E56" s="1"/>
      <c r="F56" s="1"/>
      <c r="G56" s="1"/>
      <c r="H56" s="1"/>
      <c r="I56" s="1"/>
      <c r="J56" s="1"/>
      <c r="K56" s="1"/>
      <c r="L56" s="1"/>
      <c r="M56" s="1"/>
      <c r="N56" s="1"/>
      <c r="O56" s="1"/>
      <c r="P56" s="1"/>
      <c r="Q56" s="1"/>
      <c r="R56" s="1"/>
    </row>
    <row r="57" spans="1:19" x14ac:dyDescent="0.2">
      <c r="B57" s="1"/>
      <c r="C57" s="1"/>
      <c r="D57" s="1"/>
      <c r="E57" s="1"/>
      <c r="F57" s="1"/>
      <c r="G57" s="1"/>
      <c r="H57" s="1"/>
      <c r="I57" s="1"/>
    </row>
  </sheetData>
  <mergeCells count="5">
    <mergeCell ref="K4:T4"/>
    <mergeCell ref="K33:T33"/>
    <mergeCell ref="B52:I52"/>
    <mergeCell ref="B53:H53"/>
    <mergeCell ref="B33:G33"/>
  </mergeCells>
  <hyperlinks>
    <hyperlink ref="B29" location="Contents!A1" tooltip="Contents Page" display="Return to Contents Page"/>
    <hyperlink ref="B55" location="Contents!A1" tooltip="Contents Page" display="Return to Contents Page"/>
  </hyperlinks>
  <pageMargins left="0.70866141732283472" right="0.70866141732283472" top="0.74803149606299213" bottom="0.74803149606299213" header="0.31496062992125984" footer="0.31496062992125984"/>
  <pageSetup scale="66" orientation="landscape" r:id="rId1"/>
  <ignoredErrors>
    <ignoredError sqref="C25 C48:C49 C37:C47"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T55"/>
  <sheetViews>
    <sheetView showGridLines="0" zoomScaleNormal="100" workbookViewId="0">
      <selection activeCell="I25" sqref="I25"/>
    </sheetView>
  </sheetViews>
  <sheetFormatPr defaultRowHeight="14.25" x14ac:dyDescent="0.2"/>
  <cols>
    <col min="1" max="1" width="8.7109375" style="10" customWidth="1"/>
    <col min="2" max="2" width="12.7109375" style="10" customWidth="1"/>
    <col min="3" max="3" width="13.85546875" style="10" customWidth="1"/>
    <col min="4" max="4" width="13.7109375" style="10" customWidth="1"/>
    <col min="5" max="5" width="10" style="10" hidden="1" customWidth="1"/>
    <col min="6" max="6" width="9.85546875" style="10" hidden="1" customWidth="1"/>
    <col min="7" max="7" width="12.7109375" style="10" customWidth="1"/>
    <col min="8" max="8" width="11" style="10" customWidth="1"/>
    <col min="9" max="10" width="12.42578125" style="10" customWidth="1"/>
    <col min="11" max="16384" width="9.140625" style="10"/>
  </cols>
  <sheetData>
    <row r="1" spans="2:20" s="13" customFormat="1" x14ac:dyDescent="0.2">
      <c r="B1" s="163" t="s">
        <v>151</v>
      </c>
    </row>
    <row r="2" spans="2:20" x14ac:dyDescent="0.2">
      <c r="B2" s="148"/>
    </row>
    <row r="3" spans="2:20" ht="15" customHeight="1" x14ac:dyDescent="0.2">
      <c r="B3" s="13" t="s">
        <v>6</v>
      </c>
    </row>
    <row r="4" spans="2:20" ht="15" customHeight="1" x14ac:dyDescent="0.25">
      <c r="B4" s="14" t="s">
        <v>578</v>
      </c>
      <c r="D4" s="9"/>
      <c r="E4" s="9"/>
      <c r="K4" s="675" t="s">
        <v>676</v>
      </c>
      <c r="L4" s="675"/>
      <c r="M4" s="675"/>
      <c r="N4" s="675"/>
      <c r="O4" s="675"/>
      <c r="P4" s="675"/>
      <c r="Q4" s="675"/>
      <c r="R4" s="675"/>
      <c r="S4" s="675"/>
      <c r="T4" s="675"/>
    </row>
    <row r="5" spans="2:20" s="9" customFormat="1" ht="15" customHeight="1" x14ac:dyDescent="0.2">
      <c r="B5" s="13" t="s">
        <v>675</v>
      </c>
    </row>
    <row r="6" spans="2:20" ht="15" customHeight="1" thickBot="1" x14ac:dyDescent="0.25"/>
    <row r="7" spans="2:20" ht="45" customHeight="1" x14ac:dyDescent="0.2">
      <c r="B7" s="93" t="s">
        <v>0</v>
      </c>
      <c r="C7" s="93" t="s">
        <v>579</v>
      </c>
      <c r="D7" s="93" t="s">
        <v>26</v>
      </c>
      <c r="E7" s="15" t="s">
        <v>27</v>
      </c>
      <c r="F7" s="15" t="s">
        <v>30</v>
      </c>
      <c r="G7" s="227" t="s">
        <v>235</v>
      </c>
    </row>
    <row r="8" spans="2:20" ht="15" customHeight="1" x14ac:dyDescent="0.2">
      <c r="B8" s="94">
        <v>2004</v>
      </c>
      <c r="C8" s="150">
        <v>1183</v>
      </c>
      <c r="D8" s="96"/>
      <c r="E8" s="16">
        <f t="shared" ref="E8:E25" si="0">$C$25</f>
        <v>1110.8</v>
      </c>
      <c r="F8" s="16">
        <v>611</v>
      </c>
      <c r="G8" s="96"/>
      <c r="H8" s="288"/>
    </row>
    <row r="9" spans="2:20" ht="15" customHeight="1" x14ac:dyDescent="0.2">
      <c r="B9" s="97">
        <v>2005</v>
      </c>
      <c r="C9" s="595">
        <v>1073</v>
      </c>
      <c r="D9" s="80"/>
      <c r="E9" s="19">
        <f t="shared" si="0"/>
        <v>1110.8</v>
      </c>
      <c r="F9" s="19">
        <v>611</v>
      </c>
      <c r="G9" s="80">
        <f t="shared" ref="G9:G12" si="1">(C9-C8)/C8</f>
        <v>-9.2983939137785285E-2</v>
      </c>
      <c r="H9" s="288"/>
      <c r="I9" s="305"/>
    </row>
    <row r="10" spans="2:20" ht="15" customHeight="1" x14ac:dyDescent="0.2">
      <c r="B10" s="94">
        <v>2006</v>
      </c>
      <c r="C10" s="150">
        <v>1211</v>
      </c>
      <c r="D10" s="96"/>
      <c r="E10" s="16">
        <f t="shared" si="0"/>
        <v>1110.8</v>
      </c>
      <c r="F10" s="16">
        <v>611</v>
      </c>
      <c r="G10" s="96">
        <f t="shared" si="1"/>
        <v>0.12861136999068035</v>
      </c>
      <c r="H10" s="288"/>
      <c r="I10" s="305"/>
    </row>
    <row r="11" spans="2:20" ht="15" customHeight="1" x14ac:dyDescent="0.2">
      <c r="B11" s="97">
        <v>2007</v>
      </c>
      <c r="C11" s="595">
        <v>1097</v>
      </c>
      <c r="D11" s="80"/>
      <c r="E11" s="19">
        <f t="shared" si="0"/>
        <v>1110.8</v>
      </c>
      <c r="F11" s="19">
        <v>611</v>
      </c>
      <c r="G11" s="80">
        <f t="shared" si="1"/>
        <v>-9.4137076796036334E-2</v>
      </c>
      <c r="H11" s="288"/>
      <c r="I11" s="305"/>
    </row>
    <row r="12" spans="2:20" ht="15" customHeight="1" x14ac:dyDescent="0.2">
      <c r="B12" s="94">
        <v>2008</v>
      </c>
      <c r="C12" s="150">
        <v>990</v>
      </c>
      <c r="D12" s="96"/>
      <c r="E12" s="16">
        <f t="shared" si="0"/>
        <v>1110.8</v>
      </c>
      <c r="F12" s="16">
        <v>611</v>
      </c>
      <c r="G12" s="96">
        <f t="shared" si="1"/>
        <v>-9.7538742023700997E-2</v>
      </c>
      <c r="H12" s="288"/>
      <c r="I12" s="305"/>
    </row>
    <row r="13" spans="2:20" ht="15" customHeight="1" x14ac:dyDescent="0.2">
      <c r="B13" s="97">
        <v>2009</v>
      </c>
      <c r="C13" s="595">
        <v>1035</v>
      </c>
      <c r="D13" s="80">
        <f t="shared" ref="D13:D18" si="2">(C13-$C$25)/$C$25</f>
        <v>-6.8239106949945949E-2</v>
      </c>
      <c r="E13" s="19">
        <f t="shared" si="0"/>
        <v>1110.8</v>
      </c>
      <c r="F13" s="19">
        <v>611</v>
      </c>
      <c r="G13" s="80">
        <f>(C13-C12)/C12</f>
        <v>4.5454545454545456E-2</v>
      </c>
      <c r="H13" s="288"/>
      <c r="I13" s="537"/>
    </row>
    <row r="14" spans="2:20" ht="15" customHeight="1" x14ac:dyDescent="0.2">
      <c r="B14" s="94">
        <v>2010</v>
      </c>
      <c r="C14" s="150">
        <v>892</v>
      </c>
      <c r="D14" s="96">
        <f t="shared" si="2"/>
        <v>-0.19697515304285196</v>
      </c>
      <c r="E14" s="16">
        <f t="shared" si="0"/>
        <v>1110.8</v>
      </c>
      <c r="F14" s="16">
        <v>611</v>
      </c>
      <c r="G14" s="96">
        <f t="shared" ref="G14:G18" si="3">(C14-C13)/C13</f>
        <v>-0.13816425120772946</v>
      </c>
      <c r="H14" s="288"/>
      <c r="I14" s="537"/>
    </row>
    <row r="15" spans="2:20" ht="15" customHeight="1" x14ac:dyDescent="0.2">
      <c r="B15" s="97">
        <v>2011</v>
      </c>
      <c r="C15" s="595">
        <v>825</v>
      </c>
      <c r="D15" s="80">
        <f t="shared" si="2"/>
        <v>-0.25729204177169607</v>
      </c>
      <c r="E15" s="16">
        <f t="shared" si="0"/>
        <v>1110.8</v>
      </c>
      <c r="F15" s="16">
        <v>611</v>
      </c>
      <c r="G15" s="80">
        <f t="shared" si="3"/>
        <v>-7.511210762331838E-2</v>
      </c>
      <c r="H15" s="288"/>
      <c r="I15" s="305"/>
      <c r="J15" s="139"/>
    </row>
    <row r="16" spans="2:20" ht="15" customHeight="1" x14ac:dyDescent="0.2">
      <c r="B16" s="94">
        <v>2012</v>
      </c>
      <c r="C16" s="150">
        <v>795</v>
      </c>
      <c r="D16" s="96">
        <f t="shared" si="2"/>
        <v>-0.28429960388908893</v>
      </c>
      <c r="E16" s="16">
        <f t="shared" si="0"/>
        <v>1110.8</v>
      </c>
      <c r="F16" s="16">
        <v>611</v>
      </c>
      <c r="G16" s="96">
        <f t="shared" si="3"/>
        <v>-3.6363636363636362E-2</v>
      </c>
      <c r="H16" s="288"/>
      <c r="I16" s="305"/>
    </row>
    <row r="17" spans="1:19" ht="15" customHeight="1" x14ac:dyDescent="0.2">
      <c r="B17" s="97">
        <v>2013</v>
      </c>
      <c r="C17" s="595">
        <v>720</v>
      </c>
      <c r="D17" s="80">
        <f t="shared" si="2"/>
        <v>-0.35181850918257107</v>
      </c>
      <c r="E17" s="16">
        <f t="shared" si="0"/>
        <v>1110.8</v>
      </c>
      <c r="F17" s="16">
        <v>611</v>
      </c>
      <c r="G17" s="80">
        <f t="shared" si="3"/>
        <v>-9.4339622641509441E-2</v>
      </c>
      <c r="H17" s="288"/>
      <c r="I17" s="305"/>
    </row>
    <row r="18" spans="1:19" ht="15" customHeight="1" x14ac:dyDescent="0.2">
      <c r="B18" s="94">
        <v>2014</v>
      </c>
      <c r="C18" s="150">
        <v>710</v>
      </c>
      <c r="D18" s="96">
        <f t="shared" si="2"/>
        <v>-0.36082102988836873</v>
      </c>
      <c r="E18" s="16">
        <f t="shared" si="0"/>
        <v>1110.8</v>
      </c>
      <c r="F18" s="16">
        <v>611</v>
      </c>
      <c r="G18" s="96">
        <f t="shared" si="3"/>
        <v>-1.3888888888888888E-2</v>
      </c>
      <c r="H18" s="288"/>
      <c r="I18" s="305"/>
    </row>
    <row r="19" spans="1:19" ht="15" customHeight="1" x14ac:dyDescent="0.2">
      <c r="B19" s="97">
        <v>2015</v>
      </c>
      <c r="C19" s="595">
        <v>711</v>
      </c>
      <c r="D19" s="80">
        <f>(C19-$C$25)/$C$25</f>
        <v>-0.35992077781778897</v>
      </c>
      <c r="E19" s="16">
        <f t="shared" si="0"/>
        <v>1110.8</v>
      </c>
      <c r="F19" s="16">
        <v>611</v>
      </c>
      <c r="G19" s="80">
        <f>(C19-C18)/C18</f>
        <v>1.4084507042253522E-3</v>
      </c>
      <c r="H19" s="288"/>
      <c r="I19" s="305"/>
      <c r="J19" s="289"/>
    </row>
    <row r="20" spans="1:19" ht="15" customHeight="1" x14ac:dyDescent="0.2">
      <c r="B20" s="94">
        <v>2016</v>
      </c>
      <c r="C20" s="150">
        <v>828</v>
      </c>
      <c r="D20" s="96">
        <f t="shared" ref="D20:D22" si="4">(C20-$C$25)/$C$25</f>
        <v>-0.25459128555995675</v>
      </c>
      <c r="E20" s="16">
        <f t="shared" si="0"/>
        <v>1110.8</v>
      </c>
      <c r="F20" s="16">
        <v>611</v>
      </c>
      <c r="G20" s="96">
        <f t="shared" ref="G20:G23" si="5">(C20-C19)/C19</f>
        <v>0.16455696202531644</v>
      </c>
      <c r="H20" s="288"/>
      <c r="I20" s="305"/>
    </row>
    <row r="21" spans="1:19" ht="15" customHeight="1" x14ac:dyDescent="0.2">
      <c r="B21" s="97">
        <v>2017</v>
      </c>
      <c r="C21" s="595">
        <v>778</v>
      </c>
      <c r="D21" s="80">
        <f t="shared" si="4"/>
        <v>-0.29960388908894486</v>
      </c>
      <c r="E21" s="16">
        <f t="shared" si="0"/>
        <v>1110.8</v>
      </c>
      <c r="F21" s="16">
        <v>611</v>
      </c>
      <c r="G21" s="80">
        <f t="shared" si="5"/>
        <v>-6.0386473429951688E-2</v>
      </c>
      <c r="H21" s="288"/>
      <c r="I21" s="305"/>
    </row>
    <row r="22" spans="1:19" ht="15" customHeight="1" x14ac:dyDescent="0.2">
      <c r="B22" s="451">
        <v>2018</v>
      </c>
      <c r="C22" s="150">
        <v>730</v>
      </c>
      <c r="D22" s="96">
        <f t="shared" si="4"/>
        <v>-0.34281598847677347</v>
      </c>
      <c r="E22" s="16">
        <f t="shared" si="0"/>
        <v>1110.8</v>
      </c>
      <c r="F22" s="16">
        <v>611</v>
      </c>
      <c r="G22" s="96">
        <f t="shared" si="5"/>
        <v>-6.1696658097686374E-2</v>
      </c>
      <c r="H22" s="288"/>
      <c r="I22" s="305"/>
    </row>
    <row r="23" spans="1:19" ht="15" customHeight="1" x14ac:dyDescent="0.2">
      <c r="B23" s="97">
        <v>2019</v>
      </c>
      <c r="C23" s="595">
        <v>774</v>
      </c>
      <c r="D23" s="98">
        <f>(C23-$C$25)/$C$25</f>
        <v>-0.30320489737126394</v>
      </c>
      <c r="E23" s="16">
        <f t="shared" si="0"/>
        <v>1110.8</v>
      </c>
      <c r="F23" s="16">
        <v>611</v>
      </c>
      <c r="G23" s="98">
        <f t="shared" si="5"/>
        <v>6.0273972602739728E-2</v>
      </c>
      <c r="H23" s="288"/>
      <c r="I23" s="305"/>
    </row>
    <row r="24" spans="1:19" ht="14.25" hidden="1" customHeight="1" x14ac:dyDescent="0.2">
      <c r="B24" s="451">
        <v>2020</v>
      </c>
      <c r="C24" s="150">
        <v>611</v>
      </c>
      <c r="D24" s="96"/>
      <c r="E24" s="16">
        <f t="shared" si="0"/>
        <v>1110.8</v>
      </c>
      <c r="F24" s="16">
        <v>611</v>
      </c>
      <c r="G24" s="96"/>
      <c r="H24" s="288"/>
      <c r="I24" s="305"/>
    </row>
    <row r="25" spans="1:19" ht="30" customHeight="1" thickBot="1" x14ac:dyDescent="0.25">
      <c r="B25" s="43" t="s">
        <v>22</v>
      </c>
      <c r="C25" s="152">
        <f>AVERAGE(C8:C12)</f>
        <v>1110.8</v>
      </c>
      <c r="D25" s="81"/>
      <c r="E25" s="21">
        <f t="shared" si="0"/>
        <v>1110.8</v>
      </c>
      <c r="F25" s="21">
        <v>611</v>
      </c>
      <c r="G25" s="81"/>
      <c r="H25" s="139"/>
    </row>
    <row r="26" spans="1:19" ht="15" customHeight="1" x14ac:dyDescent="0.2">
      <c r="B26" s="17"/>
      <c r="C26" s="438"/>
      <c r="D26" s="146"/>
      <c r="K26" s="23"/>
      <c r="L26" s="23"/>
    </row>
    <row r="27" spans="1:19" ht="17.25" x14ac:dyDescent="0.25">
      <c r="B27" s="213" t="s">
        <v>228</v>
      </c>
      <c r="C27" s="23"/>
      <c r="D27" s="23"/>
      <c r="E27" s="23"/>
      <c r="F27" s="23"/>
      <c r="G27" s="23"/>
      <c r="H27" s="23"/>
      <c r="I27" s="23"/>
      <c r="J27" s="23"/>
      <c r="K27" s="14"/>
      <c r="L27" s="25"/>
    </row>
    <row r="28" spans="1:19" ht="17.25" x14ac:dyDescent="0.25">
      <c r="B28" s="22"/>
      <c r="C28" s="24"/>
      <c r="D28" s="14"/>
      <c r="E28" s="14"/>
      <c r="F28" s="14"/>
      <c r="G28" s="25"/>
      <c r="H28" s="26"/>
      <c r="I28" s="26"/>
      <c r="J28" s="27"/>
    </row>
    <row r="29" spans="1:19" ht="15" x14ac:dyDescent="0.2">
      <c r="B29" s="29" t="s">
        <v>21</v>
      </c>
      <c r="C29" s="9"/>
    </row>
    <row r="32" spans="1:19" s="1" customFormat="1" ht="15" customHeight="1" x14ac:dyDescent="0.25">
      <c r="A32" s="10"/>
      <c r="B32" s="13" t="s">
        <v>343</v>
      </c>
      <c r="C32" s="10"/>
      <c r="D32" s="10"/>
      <c r="E32" s="10"/>
      <c r="S32" s="103"/>
    </row>
    <row r="33" spans="1:20" s="1" customFormat="1" ht="30" customHeight="1" x14ac:dyDescent="0.25">
      <c r="A33" s="10"/>
      <c r="B33" s="679" t="s">
        <v>621</v>
      </c>
      <c r="C33" s="679"/>
      <c r="D33" s="679"/>
      <c r="E33" s="679"/>
      <c r="F33" s="679"/>
      <c r="G33" s="679"/>
      <c r="H33" s="679"/>
      <c r="I33" s="102"/>
      <c r="K33" s="103"/>
      <c r="L33" s="676" t="s">
        <v>678</v>
      </c>
      <c r="M33" s="676"/>
      <c r="N33" s="676"/>
      <c r="O33" s="676"/>
      <c r="P33" s="676"/>
      <c r="Q33" s="676"/>
      <c r="R33" s="676"/>
      <c r="S33" s="676"/>
      <c r="T33" s="676"/>
    </row>
    <row r="34" spans="1:20" s="1" customFormat="1" ht="15" customHeight="1" x14ac:dyDescent="0.25">
      <c r="A34" s="10"/>
      <c r="B34" s="13" t="s">
        <v>675</v>
      </c>
      <c r="C34" s="2"/>
      <c r="D34" s="2"/>
      <c r="E34" s="2"/>
      <c r="F34" s="296"/>
      <c r="G34" s="297"/>
      <c r="H34" s="10"/>
      <c r="I34" s="10"/>
      <c r="J34" s="103"/>
      <c r="K34" s="103"/>
      <c r="L34" s="9"/>
      <c r="M34" s="9"/>
      <c r="N34" s="9"/>
      <c r="O34" s="9"/>
      <c r="P34" s="9"/>
      <c r="Q34" s="9"/>
      <c r="R34" s="9"/>
      <c r="S34" s="9"/>
    </row>
    <row r="35" spans="1:20" s="1" customFormat="1" ht="15" customHeight="1" thickBot="1" x14ac:dyDescent="0.25">
      <c r="A35" s="10"/>
      <c r="B35" s="2"/>
      <c r="C35" s="2"/>
      <c r="D35" s="2"/>
      <c r="E35" s="2"/>
      <c r="F35" s="296"/>
      <c r="G35" s="297"/>
      <c r="H35" s="10"/>
      <c r="I35" s="10"/>
      <c r="L35" s="10"/>
      <c r="M35" s="10"/>
      <c r="N35" s="10"/>
      <c r="O35" s="10"/>
      <c r="P35" s="10"/>
      <c r="Q35" s="10"/>
      <c r="R35" s="10"/>
      <c r="S35" s="10"/>
    </row>
    <row r="36" spans="1:20" s="1" customFormat="1" ht="45" customHeight="1" x14ac:dyDescent="0.2">
      <c r="A36" s="10"/>
      <c r="B36" s="298" t="s">
        <v>0</v>
      </c>
      <c r="C36" s="578"/>
      <c r="D36" s="165" t="s">
        <v>26</v>
      </c>
      <c r="E36" s="165" t="s">
        <v>25</v>
      </c>
      <c r="F36" s="165" t="s">
        <v>28</v>
      </c>
      <c r="G36" s="298" t="s">
        <v>241</v>
      </c>
      <c r="I36" s="10"/>
      <c r="L36" s="10"/>
      <c r="M36" s="10"/>
      <c r="N36" s="10"/>
      <c r="O36" s="10"/>
      <c r="P36" s="10"/>
      <c r="Q36" s="10"/>
      <c r="R36" s="10"/>
      <c r="S36" s="10"/>
    </row>
    <row r="37" spans="1:20" s="1" customFormat="1" ht="15" customHeight="1" x14ac:dyDescent="0.2">
      <c r="A37" s="342" t="s">
        <v>364</v>
      </c>
      <c r="B37" s="94" t="s">
        <v>1</v>
      </c>
      <c r="C37" s="150">
        <f>AVERAGE(C8:C12)</f>
        <v>1110.8</v>
      </c>
      <c r="D37" s="96"/>
      <c r="E37" s="16">
        <f t="shared" ref="E37:E49" si="6">$C$25</f>
        <v>1110.8</v>
      </c>
      <c r="F37" s="16">
        <v>611</v>
      </c>
      <c r="G37" s="96"/>
      <c r="I37" s="10"/>
      <c r="L37" s="10"/>
      <c r="M37" s="10"/>
      <c r="N37" s="10"/>
      <c r="O37" s="10"/>
      <c r="P37" s="10"/>
      <c r="Q37" s="10"/>
      <c r="R37" s="10"/>
      <c r="S37" s="10"/>
    </row>
    <row r="38" spans="1:20" s="1" customFormat="1" ht="15" customHeight="1" x14ac:dyDescent="0.2">
      <c r="A38" s="342" t="s">
        <v>365</v>
      </c>
      <c r="B38" s="77" t="s">
        <v>39</v>
      </c>
      <c r="C38" s="151">
        <f t="shared" ref="C38:C48" si="7">AVERAGE(C9:C13)</f>
        <v>1081.2</v>
      </c>
      <c r="D38" s="80">
        <f>(C38-$C$49)/$C$49</f>
        <v>-2.6822682268226782E-2</v>
      </c>
      <c r="E38" s="16">
        <v>1110.8</v>
      </c>
      <c r="F38" s="19">
        <v>611</v>
      </c>
      <c r="G38" s="80">
        <f>(C38-C37)/C37</f>
        <v>-2.6647461289160883E-2</v>
      </c>
      <c r="I38" s="10"/>
      <c r="L38" s="10"/>
      <c r="M38" s="10"/>
      <c r="N38" s="10"/>
      <c r="O38" s="10"/>
      <c r="P38" s="10"/>
      <c r="Q38" s="10"/>
      <c r="R38" s="10"/>
      <c r="S38" s="10"/>
    </row>
    <row r="39" spans="1:20" s="1" customFormat="1" ht="15" customHeight="1" x14ac:dyDescent="0.2">
      <c r="A39" s="342" t="s">
        <v>367</v>
      </c>
      <c r="B39" s="94" t="s">
        <v>40</v>
      </c>
      <c r="C39" s="150">
        <f t="shared" si="7"/>
        <v>1045</v>
      </c>
      <c r="D39" s="96">
        <f t="shared" ref="D39:D48" si="8">(C39-$C$49)/$C$49</f>
        <v>-5.9405940594059403E-2</v>
      </c>
      <c r="E39" s="16">
        <v>1110.8</v>
      </c>
      <c r="F39" s="16">
        <v>611</v>
      </c>
      <c r="G39" s="96">
        <f t="shared" ref="G39:G48" si="9">(C39-C38)/C38</f>
        <v>-3.3481317055123978E-2</v>
      </c>
      <c r="I39" s="10"/>
      <c r="L39" s="10"/>
      <c r="M39" s="10"/>
      <c r="N39" s="10"/>
      <c r="O39" s="10"/>
      <c r="P39" s="10"/>
      <c r="Q39" s="10"/>
      <c r="R39" s="10"/>
      <c r="S39" s="10"/>
    </row>
    <row r="40" spans="1:20" s="1" customFormat="1" ht="15" customHeight="1" x14ac:dyDescent="0.2">
      <c r="A40" s="342" t="s">
        <v>366</v>
      </c>
      <c r="B40" s="77" t="s">
        <v>41</v>
      </c>
      <c r="C40" s="151">
        <f t="shared" si="7"/>
        <v>967.8</v>
      </c>
      <c r="D40" s="80">
        <f t="shared" si="8"/>
        <v>-0.12889288928892895</v>
      </c>
      <c r="E40" s="16">
        <v>1110.8</v>
      </c>
      <c r="F40" s="19">
        <v>611</v>
      </c>
      <c r="G40" s="80">
        <f t="shared" si="9"/>
        <v>-7.3875598086124442E-2</v>
      </c>
      <c r="I40" s="10"/>
      <c r="L40" s="10"/>
      <c r="M40" s="10"/>
      <c r="N40" s="10"/>
      <c r="O40" s="10"/>
      <c r="P40" s="10"/>
      <c r="Q40" s="10"/>
      <c r="R40" s="10"/>
      <c r="S40" s="10"/>
    </row>
    <row r="41" spans="1:20" s="1" customFormat="1" ht="15" customHeight="1" x14ac:dyDescent="0.2">
      <c r="A41" s="342" t="s">
        <v>368</v>
      </c>
      <c r="B41" s="94" t="s">
        <v>104</v>
      </c>
      <c r="C41" s="150">
        <f t="shared" si="7"/>
        <v>907.4</v>
      </c>
      <c r="D41" s="96">
        <f t="shared" si="8"/>
        <v>-0.18325832583258328</v>
      </c>
      <c r="E41" s="16">
        <v>1110.8</v>
      </c>
      <c r="F41" s="16">
        <v>611</v>
      </c>
      <c r="G41" s="96">
        <f t="shared" si="9"/>
        <v>-6.2409588758007832E-2</v>
      </c>
      <c r="I41" s="10"/>
      <c r="L41" s="10"/>
      <c r="M41" s="10"/>
      <c r="N41" s="10"/>
      <c r="O41" s="10"/>
      <c r="P41" s="10"/>
      <c r="Q41" s="10"/>
      <c r="R41" s="10"/>
      <c r="S41" s="10"/>
    </row>
    <row r="42" spans="1:20" s="1" customFormat="1" ht="15" customHeight="1" x14ac:dyDescent="0.2">
      <c r="A42" s="342" t="s">
        <v>369</v>
      </c>
      <c r="B42" s="77" t="s">
        <v>176</v>
      </c>
      <c r="C42" s="151">
        <f t="shared" si="7"/>
        <v>853.4</v>
      </c>
      <c r="D42" s="80">
        <f t="shared" si="8"/>
        <v>-0.23186318631863187</v>
      </c>
      <c r="E42" s="16">
        <v>1110.8</v>
      </c>
      <c r="F42" s="19">
        <v>611</v>
      </c>
      <c r="G42" s="80">
        <f t="shared" si="9"/>
        <v>-5.951068988318272E-2</v>
      </c>
      <c r="I42" s="10"/>
      <c r="L42" s="10"/>
      <c r="M42" s="10"/>
      <c r="N42" s="10"/>
      <c r="O42" s="10"/>
      <c r="P42" s="10"/>
      <c r="Q42" s="10"/>
      <c r="R42" s="10"/>
      <c r="S42" s="10"/>
    </row>
    <row r="43" spans="1:20" s="1" customFormat="1" ht="15" customHeight="1" x14ac:dyDescent="0.2">
      <c r="A43" s="342" t="s">
        <v>371</v>
      </c>
      <c r="B43" s="94" t="s">
        <v>207</v>
      </c>
      <c r="C43" s="150">
        <f t="shared" si="7"/>
        <v>788.4</v>
      </c>
      <c r="D43" s="96">
        <f t="shared" si="8"/>
        <v>-0.29036903690369037</v>
      </c>
      <c r="E43" s="16">
        <v>1110.8</v>
      </c>
      <c r="F43" s="16">
        <v>611</v>
      </c>
      <c r="G43" s="96">
        <f t="shared" si="9"/>
        <v>-7.6165924537145532E-2</v>
      </c>
      <c r="I43" s="10"/>
      <c r="L43" s="10"/>
      <c r="M43" s="10"/>
      <c r="N43" s="10"/>
      <c r="O43" s="10"/>
      <c r="P43" s="10"/>
      <c r="Q43" s="10"/>
      <c r="R43" s="10"/>
      <c r="S43" s="10"/>
    </row>
    <row r="44" spans="1:20" s="1" customFormat="1" ht="15" customHeight="1" x14ac:dyDescent="0.2">
      <c r="A44" s="342" t="s">
        <v>370</v>
      </c>
      <c r="B44" s="77" t="s">
        <v>336</v>
      </c>
      <c r="C44" s="151">
        <f t="shared" si="7"/>
        <v>752.2</v>
      </c>
      <c r="D44" s="80">
        <f t="shared" si="8"/>
        <v>-0.3229522952295229</v>
      </c>
      <c r="E44" s="16">
        <v>1110.8</v>
      </c>
      <c r="F44" s="19">
        <v>611</v>
      </c>
      <c r="G44" s="80">
        <f t="shared" si="9"/>
        <v>-4.5915778792491035E-2</v>
      </c>
      <c r="I44" s="10"/>
      <c r="L44" s="10"/>
      <c r="M44" s="10"/>
      <c r="N44" s="10"/>
      <c r="O44" s="10"/>
      <c r="P44" s="10"/>
      <c r="Q44" s="10"/>
      <c r="R44" s="10"/>
      <c r="S44" s="10"/>
    </row>
    <row r="45" spans="1:20" s="1" customFormat="1" ht="15" customHeight="1" x14ac:dyDescent="0.2">
      <c r="A45" s="342" t="s">
        <v>468</v>
      </c>
      <c r="B45" s="94" t="s">
        <v>467</v>
      </c>
      <c r="C45" s="150">
        <f t="shared" si="7"/>
        <v>752.8</v>
      </c>
      <c r="D45" s="96">
        <f t="shared" si="8"/>
        <v>-0.32241224122412243</v>
      </c>
      <c r="E45" s="16">
        <v>1110.8</v>
      </c>
      <c r="F45" s="16">
        <v>611</v>
      </c>
      <c r="G45" s="96">
        <f t="shared" si="9"/>
        <v>7.9766019675606094E-4</v>
      </c>
      <c r="I45" s="10"/>
      <c r="L45" s="10"/>
      <c r="M45" s="10"/>
      <c r="N45" s="10"/>
      <c r="O45" s="10"/>
      <c r="P45" s="10"/>
      <c r="Q45" s="10"/>
      <c r="R45" s="10"/>
      <c r="S45" s="10"/>
    </row>
    <row r="46" spans="1:20" s="1" customFormat="1" ht="15" customHeight="1" x14ac:dyDescent="0.2">
      <c r="A46" s="342" t="s">
        <v>566</v>
      </c>
      <c r="B46" s="478" t="s">
        <v>565</v>
      </c>
      <c r="C46" s="151">
        <f t="shared" si="7"/>
        <v>749.4</v>
      </c>
      <c r="D46" s="80">
        <f t="shared" si="8"/>
        <v>-0.32547254725472552</v>
      </c>
      <c r="E46" s="16">
        <v>1110.8</v>
      </c>
      <c r="F46" s="19">
        <v>611</v>
      </c>
      <c r="G46" s="80">
        <f t="shared" si="9"/>
        <v>-4.5164718384696828E-3</v>
      </c>
      <c r="I46" s="10"/>
      <c r="L46" s="10"/>
      <c r="M46" s="10"/>
      <c r="N46" s="10"/>
      <c r="O46" s="10"/>
      <c r="P46" s="10"/>
      <c r="Q46" s="10"/>
      <c r="R46" s="10"/>
      <c r="S46" s="10"/>
    </row>
    <row r="47" spans="1:20" s="1" customFormat="1" ht="15" customHeight="1" x14ac:dyDescent="0.2">
      <c r="A47" s="342" t="s">
        <v>600</v>
      </c>
      <c r="B47" s="480" t="s">
        <v>599</v>
      </c>
      <c r="C47" s="150">
        <f t="shared" si="7"/>
        <v>751.4</v>
      </c>
      <c r="D47" s="96">
        <f t="shared" si="8"/>
        <v>-0.32367236723672371</v>
      </c>
      <c r="E47" s="16">
        <v>1110.8</v>
      </c>
      <c r="F47" s="19">
        <v>611</v>
      </c>
      <c r="G47" s="96">
        <f t="shared" si="9"/>
        <v>2.6688017080330933E-3</v>
      </c>
      <c r="I47" s="10"/>
      <c r="L47" s="10"/>
      <c r="M47" s="10"/>
      <c r="N47" s="10"/>
      <c r="O47" s="10"/>
      <c r="P47" s="10"/>
      <c r="Q47" s="10"/>
      <c r="R47" s="10"/>
      <c r="S47" s="10"/>
    </row>
    <row r="48" spans="1:20" s="1" customFormat="1" ht="15" customHeight="1" x14ac:dyDescent="0.2">
      <c r="A48" s="342" t="s">
        <v>677</v>
      </c>
      <c r="B48" s="478" t="s">
        <v>673</v>
      </c>
      <c r="C48" s="151">
        <f t="shared" si="7"/>
        <v>764.2</v>
      </c>
      <c r="D48" s="80">
        <f t="shared" si="8"/>
        <v>-0.31215121512151212</v>
      </c>
      <c r="E48" s="16">
        <v>1110.8</v>
      </c>
      <c r="F48" s="19">
        <v>611</v>
      </c>
      <c r="G48" s="80">
        <f t="shared" si="9"/>
        <v>1.7034868245941002E-2</v>
      </c>
      <c r="I48" s="10"/>
      <c r="L48" s="10"/>
      <c r="M48" s="10"/>
      <c r="N48" s="10"/>
      <c r="O48" s="10"/>
      <c r="P48" s="10"/>
      <c r="Q48" s="10"/>
      <c r="R48" s="10"/>
      <c r="S48" s="10"/>
    </row>
    <row r="49" spans="1:19" s="1" customFormat="1" ht="30" customHeight="1" thickBot="1" x14ac:dyDescent="0.25">
      <c r="A49" s="10"/>
      <c r="B49" s="43" t="s">
        <v>22</v>
      </c>
      <c r="C49" s="588">
        <v>1111</v>
      </c>
      <c r="D49" s="81"/>
      <c r="E49" s="81">
        <f t="shared" si="6"/>
        <v>1110.8</v>
      </c>
      <c r="F49" s="81">
        <v>611</v>
      </c>
      <c r="G49" s="81"/>
      <c r="L49" s="10"/>
      <c r="M49" s="10"/>
      <c r="N49" s="10"/>
      <c r="O49" s="10"/>
      <c r="P49" s="10"/>
      <c r="Q49" s="10"/>
      <c r="R49" s="10"/>
      <c r="S49" s="10"/>
    </row>
    <row r="50" spans="1:19" s="1" customFormat="1" ht="10.5" customHeight="1" x14ac:dyDescent="0.2">
      <c r="A50" s="10"/>
      <c r="B50" s="17"/>
      <c r="L50" s="10"/>
      <c r="M50" s="10"/>
      <c r="N50" s="10"/>
      <c r="O50" s="10"/>
      <c r="P50" s="10"/>
      <c r="Q50" s="10"/>
      <c r="R50" s="10"/>
      <c r="S50" s="10"/>
    </row>
    <row r="51" spans="1:19" s="1" customFormat="1" ht="12" customHeight="1" x14ac:dyDescent="0.2">
      <c r="A51" s="10"/>
      <c r="B51" s="213" t="s">
        <v>228</v>
      </c>
      <c r="C51" s="299"/>
      <c r="D51" s="299"/>
      <c r="E51" s="299"/>
      <c r="F51" s="299"/>
      <c r="G51" s="299"/>
      <c r="H51" s="299"/>
      <c r="I51" s="299"/>
      <c r="L51" s="10"/>
      <c r="M51" s="10"/>
      <c r="N51" s="10"/>
      <c r="O51" s="10"/>
      <c r="P51" s="10"/>
      <c r="Q51" s="10"/>
      <c r="R51" s="10"/>
      <c r="S51" s="10"/>
    </row>
    <row r="52" spans="1:19" s="1" customFormat="1" ht="13.5" customHeight="1" x14ac:dyDescent="0.2">
      <c r="A52" s="10"/>
      <c r="B52" s="677"/>
      <c r="C52" s="677"/>
      <c r="D52" s="677"/>
      <c r="E52" s="677"/>
      <c r="F52" s="677"/>
      <c r="G52" s="677"/>
      <c r="H52" s="677"/>
      <c r="I52" s="677"/>
      <c r="L52" s="10"/>
      <c r="M52" s="10"/>
      <c r="N52" s="10"/>
      <c r="O52" s="10"/>
      <c r="P52" s="10"/>
      <c r="Q52" s="10"/>
      <c r="R52" s="10"/>
      <c r="S52" s="10"/>
    </row>
    <row r="53" spans="1:19" ht="12" customHeight="1" x14ac:dyDescent="0.2">
      <c r="B53" s="678"/>
      <c r="C53" s="678"/>
      <c r="D53" s="678"/>
      <c r="E53" s="678"/>
      <c r="F53" s="678"/>
      <c r="G53" s="678"/>
      <c r="H53" s="678"/>
      <c r="I53" s="201"/>
    </row>
    <row r="54" spans="1:19" s="1" customFormat="1" ht="15" customHeight="1" x14ac:dyDescent="0.2">
      <c r="B54" s="102"/>
      <c r="C54" s="102"/>
      <c r="D54" s="102"/>
      <c r="E54" s="102"/>
      <c r="F54" s="102"/>
      <c r="G54" s="102"/>
      <c r="H54" s="102"/>
      <c r="I54" s="102"/>
    </row>
    <row r="55" spans="1:19" s="1" customFormat="1" ht="15" customHeight="1" x14ac:dyDescent="0.2">
      <c r="B55" s="29" t="s">
        <v>21</v>
      </c>
      <c r="G55" s="540"/>
    </row>
  </sheetData>
  <mergeCells count="5">
    <mergeCell ref="B52:I52"/>
    <mergeCell ref="B53:H53"/>
    <mergeCell ref="B33:H33"/>
    <mergeCell ref="K4:T4"/>
    <mergeCell ref="L33:T33"/>
  </mergeCells>
  <hyperlinks>
    <hyperlink ref="B29" location="Contents!A1" tooltip="Contents Page" display="Return to Contents Page"/>
    <hyperlink ref="B55" location="Contents!A1" tooltip="Contents Page" display="Return to Contents Page"/>
  </hyperlinks>
  <pageMargins left="0.70866141732283472" right="0.70866141732283472" top="0.74803149606299213" bottom="0.74803149606299213" header="0.31496062992125984" footer="0.31496062992125984"/>
  <pageSetup scale="61" orientation="landscape" r:id="rId1"/>
  <ignoredErrors>
    <ignoredError sqref="C25 C37:C48"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T55"/>
  <sheetViews>
    <sheetView showGridLines="0" zoomScaleNormal="100" workbookViewId="0">
      <selection activeCell="B3" sqref="B3"/>
    </sheetView>
  </sheetViews>
  <sheetFormatPr defaultRowHeight="14.25" x14ac:dyDescent="0.2"/>
  <cols>
    <col min="1" max="1" width="8.7109375" style="10" customWidth="1"/>
    <col min="2" max="3" width="12.7109375" style="10" customWidth="1"/>
    <col min="4" max="4" width="13.7109375" style="10" customWidth="1"/>
    <col min="5" max="5" width="7.140625" style="10" hidden="1" customWidth="1"/>
    <col min="6" max="6" width="6.7109375" style="10" hidden="1" customWidth="1"/>
    <col min="7" max="7" width="13.140625" style="10" customWidth="1"/>
    <col min="8" max="9" width="11.85546875" style="10" customWidth="1"/>
    <col min="10" max="10" width="9.7109375" style="10" customWidth="1"/>
    <col min="11" max="16384" width="9.140625" style="10"/>
  </cols>
  <sheetData>
    <row r="1" spans="2:20" s="13" customFormat="1" x14ac:dyDescent="0.2">
      <c r="B1" s="163" t="s">
        <v>152</v>
      </c>
    </row>
    <row r="3" spans="2:20" ht="15" customHeight="1" x14ac:dyDescent="0.2">
      <c r="B3" s="31" t="s">
        <v>7</v>
      </c>
    </row>
    <row r="4" spans="2:20" ht="30" customHeight="1" x14ac:dyDescent="0.2">
      <c r="B4" s="680" t="s">
        <v>210</v>
      </c>
      <c r="C4" s="680"/>
      <c r="D4" s="680"/>
      <c r="E4" s="680"/>
      <c r="F4" s="680"/>
      <c r="G4" s="680"/>
      <c r="H4" s="680"/>
      <c r="I4" s="680"/>
      <c r="K4" s="681" t="s">
        <v>679</v>
      </c>
      <c r="L4" s="681"/>
      <c r="M4" s="681"/>
      <c r="N4" s="681"/>
      <c r="O4" s="681"/>
      <c r="P4" s="681"/>
      <c r="Q4" s="681"/>
      <c r="R4" s="681"/>
      <c r="S4" s="681"/>
      <c r="T4" s="681"/>
    </row>
    <row r="5" spans="2:20" s="9" customFormat="1" ht="15" customHeight="1" x14ac:dyDescent="0.2">
      <c r="B5" s="13" t="s">
        <v>675</v>
      </c>
    </row>
    <row r="6" spans="2:20" ht="15" customHeight="1" thickBot="1" x14ac:dyDescent="0.25"/>
    <row r="7" spans="2:20" ht="45" customHeight="1" x14ac:dyDescent="0.2">
      <c r="B7" s="93" t="s">
        <v>0</v>
      </c>
      <c r="C7" s="246" t="s">
        <v>267</v>
      </c>
      <c r="D7" s="93" t="s">
        <v>26</v>
      </c>
      <c r="E7" s="15" t="s">
        <v>29</v>
      </c>
      <c r="F7" s="15" t="s">
        <v>31</v>
      </c>
      <c r="G7" s="227" t="s">
        <v>235</v>
      </c>
    </row>
    <row r="8" spans="2:20" ht="15" customHeight="1" x14ac:dyDescent="0.2">
      <c r="B8" s="94">
        <v>2004</v>
      </c>
      <c r="C8" s="480">
        <v>151</v>
      </c>
      <c r="D8" s="96"/>
      <c r="E8" s="16">
        <f t="shared" ref="E8:E25" si="0">$C$25</f>
        <v>127.8</v>
      </c>
      <c r="F8" s="16">
        <v>58</v>
      </c>
      <c r="G8" s="96"/>
    </row>
    <row r="9" spans="2:20" ht="15" customHeight="1" x14ac:dyDescent="0.2">
      <c r="B9" s="77">
        <v>2005</v>
      </c>
      <c r="C9" s="478">
        <v>129</v>
      </c>
      <c r="D9" s="80"/>
      <c r="E9" s="19">
        <f t="shared" si="0"/>
        <v>127.8</v>
      </c>
      <c r="F9" s="19">
        <v>58</v>
      </c>
      <c r="G9" s="80">
        <f t="shared" ref="G9:G12" si="1">(C9-C8)/C8</f>
        <v>-0.14569536423841059</v>
      </c>
    </row>
    <row r="10" spans="2:20" ht="15" customHeight="1" x14ac:dyDescent="0.2">
      <c r="B10" s="94">
        <v>2006</v>
      </c>
      <c r="C10" s="480">
        <v>152</v>
      </c>
      <c r="D10" s="96"/>
      <c r="E10" s="16">
        <f t="shared" si="0"/>
        <v>127.8</v>
      </c>
      <c r="F10" s="16">
        <v>58</v>
      </c>
      <c r="G10" s="96">
        <f t="shared" si="1"/>
        <v>0.17829457364341086</v>
      </c>
    </row>
    <row r="11" spans="2:20" ht="15" customHeight="1" x14ac:dyDescent="0.2">
      <c r="B11" s="77">
        <v>2007</v>
      </c>
      <c r="C11" s="478">
        <v>106</v>
      </c>
      <c r="D11" s="80"/>
      <c r="E11" s="19">
        <f t="shared" si="0"/>
        <v>127.8</v>
      </c>
      <c r="F11" s="19">
        <v>58</v>
      </c>
      <c r="G11" s="80">
        <f t="shared" si="1"/>
        <v>-0.30263157894736842</v>
      </c>
    </row>
    <row r="12" spans="2:20" ht="15" customHeight="1" x14ac:dyDescent="0.2">
      <c r="B12" s="94">
        <v>2008</v>
      </c>
      <c r="C12" s="480">
        <v>101</v>
      </c>
      <c r="D12" s="96"/>
      <c r="E12" s="16">
        <f t="shared" si="0"/>
        <v>127.8</v>
      </c>
      <c r="F12" s="16">
        <v>58</v>
      </c>
      <c r="G12" s="96">
        <f t="shared" si="1"/>
        <v>-4.716981132075472E-2</v>
      </c>
    </row>
    <row r="13" spans="2:20" ht="15" customHeight="1" x14ac:dyDescent="0.2">
      <c r="B13" s="77">
        <v>2009</v>
      </c>
      <c r="C13" s="478">
        <v>120</v>
      </c>
      <c r="D13" s="80">
        <f t="shared" ref="D13:D18" si="2">(C13-$C$25)/$C$25</f>
        <v>-6.1032863849765237E-2</v>
      </c>
      <c r="E13" s="19">
        <f t="shared" si="0"/>
        <v>127.8</v>
      </c>
      <c r="F13" s="19">
        <v>58</v>
      </c>
      <c r="G13" s="80">
        <f>(C13-C12)/C12</f>
        <v>0.18811881188118812</v>
      </c>
    </row>
    <row r="14" spans="2:20" ht="15" customHeight="1" x14ac:dyDescent="0.2">
      <c r="B14" s="94">
        <v>2010</v>
      </c>
      <c r="C14" s="480">
        <v>95</v>
      </c>
      <c r="D14" s="96">
        <f t="shared" si="2"/>
        <v>-0.25665101721439748</v>
      </c>
      <c r="E14" s="16">
        <f t="shared" si="0"/>
        <v>127.8</v>
      </c>
      <c r="F14" s="16">
        <v>58</v>
      </c>
      <c r="G14" s="96">
        <f t="shared" ref="G14:G18" si="3">(C14-C13)/C13</f>
        <v>-0.20833333333333334</v>
      </c>
    </row>
    <row r="15" spans="2:20" ht="15" customHeight="1" x14ac:dyDescent="0.2">
      <c r="B15" s="77">
        <v>2011</v>
      </c>
      <c r="C15" s="478">
        <v>93</v>
      </c>
      <c r="D15" s="80">
        <f t="shared" si="2"/>
        <v>-0.27230046948356806</v>
      </c>
      <c r="E15" s="16">
        <f t="shared" si="0"/>
        <v>127.8</v>
      </c>
      <c r="F15" s="16">
        <v>58</v>
      </c>
      <c r="G15" s="80">
        <f t="shared" si="3"/>
        <v>-2.1052631578947368E-2</v>
      </c>
    </row>
    <row r="16" spans="2:20" ht="15" customHeight="1" x14ac:dyDescent="0.2">
      <c r="B16" s="94">
        <v>2012</v>
      </c>
      <c r="C16" s="480">
        <v>92</v>
      </c>
      <c r="D16" s="96">
        <f t="shared" si="2"/>
        <v>-0.28012519561815336</v>
      </c>
      <c r="E16" s="16">
        <f t="shared" si="0"/>
        <v>127.8</v>
      </c>
      <c r="F16" s="16">
        <v>58</v>
      </c>
      <c r="G16" s="96">
        <f t="shared" si="3"/>
        <v>-1.0752688172043012E-2</v>
      </c>
    </row>
    <row r="17" spans="1:19" ht="15" customHeight="1" x14ac:dyDescent="0.2">
      <c r="B17" s="77">
        <v>2013</v>
      </c>
      <c r="C17" s="478">
        <v>73</v>
      </c>
      <c r="D17" s="80">
        <f t="shared" si="2"/>
        <v>-0.42879499217527384</v>
      </c>
      <c r="E17" s="19">
        <f t="shared" si="0"/>
        <v>127.8</v>
      </c>
      <c r="F17" s="19">
        <v>58</v>
      </c>
      <c r="G17" s="80">
        <f t="shared" si="3"/>
        <v>-0.20652173913043478</v>
      </c>
      <c r="H17" s="139"/>
    </row>
    <row r="18" spans="1:19" ht="15" customHeight="1" x14ac:dyDescent="0.2">
      <c r="B18" s="94">
        <v>2014</v>
      </c>
      <c r="C18" s="480">
        <v>70</v>
      </c>
      <c r="D18" s="96">
        <f t="shared" si="2"/>
        <v>-0.45226917057902971</v>
      </c>
      <c r="E18" s="16">
        <f t="shared" si="0"/>
        <v>127.8</v>
      </c>
      <c r="F18" s="16">
        <v>58</v>
      </c>
      <c r="G18" s="96">
        <f t="shared" si="3"/>
        <v>-4.1095890410958902E-2</v>
      </c>
    </row>
    <row r="19" spans="1:19" ht="15" customHeight="1" x14ac:dyDescent="0.2">
      <c r="B19" s="77">
        <v>2015</v>
      </c>
      <c r="C19" s="478">
        <v>72</v>
      </c>
      <c r="D19" s="80">
        <f t="shared" ref="D19:D20" si="4">(C19-$C$25)/$C$25</f>
        <v>-0.43661971830985913</v>
      </c>
      <c r="E19" s="19">
        <f t="shared" si="0"/>
        <v>127.8</v>
      </c>
      <c r="F19" s="19">
        <v>58</v>
      </c>
      <c r="G19" s="80">
        <f t="shared" ref="G19:G20" si="5">(C19-C18)/C18</f>
        <v>2.8571428571428571E-2</v>
      </c>
    </row>
    <row r="20" spans="1:19" ht="15" customHeight="1" x14ac:dyDescent="0.2">
      <c r="B20" s="94">
        <v>2016</v>
      </c>
      <c r="C20" s="480">
        <v>82</v>
      </c>
      <c r="D20" s="96">
        <f t="shared" si="4"/>
        <v>-0.35837245696400627</v>
      </c>
      <c r="E20" s="16">
        <f t="shared" si="0"/>
        <v>127.8</v>
      </c>
      <c r="F20" s="16">
        <v>58</v>
      </c>
      <c r="G20" s="96">
        <f t="shared" si="5"/>
        <v>0.1388888888888889</v>
      </c>
    </row>
    <row r="21" spans="1:19" ht="15" customHeight="1" x14ac:dyDescent="0.2">
      <c r="B21" s="452">
        <v>2017</v>
      </c>
      <c r="C21" s="478">
        <v>68</v>
      </c>
      <c r="D21" s="80">
        <f t="shared" ref="D21" si="6">(C21-$C$25)/$C$25</f>
        <v>-0.46791862284820029</v>
      </c>
      <c r="E21" s="19">
        <f t="shared" si="0"/>
        <v>127.8</v>
      </c>
      <c r="F21" s="19">
        <v>58</v>
      </c>
      <c r="G21" s="80">
        <f t="shared" ref="G21" si="7">(C21-C20)/C20</f>
        <v>-0.17073170731707318</v>
      </c>
    </row>
    <row r="22" spans="1:19" ht="15" customHeight="1" x14ac:dyDescent="0.2">
      <c r="B22" s="453">
        <v>2018</v>
      </c>
      <c r="C22" s="110">
        <v>63</v>
      </c>
      <c r="D22" s="96">
        <f t="shared" ref="D22:D23" si="8">(C22-$C$25)/$C$25</f>
        <v>-0.50704225352112675</v>
      </c>
      <c r="E22" s="16">
        <f t="shared" si="0"/>
        <v>127.8</v>
      </c>
      <c r="F22" s="16">
        <v>58</v>
      </c>
      <c r="G22" s="96">
        <f t="shared" ref="G22:G23" si="9">(C22-C21)/C21</f>
        <v>-7.3529411764705885E-2</v>
      </c>
    </row>
    <row r="23" spans="1:19" ht="14.25" customHeight="1" x14ac:dyDescent="0.2">
      <c r="B23" s="452">
        <v>2019</v>
      </c>
      <c r="C23" s="76">
        <v>71</v>
      </c>
      <c r="D23" s="80">
        <f t="shared" si="8"/>
        <v>-0.44444444444444442</v>
      </c>
      <c r="E23" s="19">
        <f t="shared" si="0"/>
        <v>127.8</v>
      </c>
      <c r="F23" s="19">
        <v>58</v>
      </c>
      <c r="G23" s="80">
        <f t="shared" si="9"/>
        <v>0.12698412698412698</v>
      </c>
    </row>
    <row r="24" spans="1:19" ht="15" hidden="1" customHeight="1" x14ac:dyDescent="0.2">
      <c r="B24" s="453">
        <v>2020</v>
      </c>
      <c r="C24" s="480">
        <v>58</v>
      </c>
      <c r="D24" s="96"/>
      <c r="E24" s="16">
        <f t="shared" si="0"/>
        <v>127.8</v>
      </c>
      <c r="F24" s="16">
        <v>58</v>
      </c>
      <c r="G24" s="96"/>
    </row>
    <row r="25" spans="1:19" ht="30" customHeight="1" thickBot="1" x14ac:dyDescent="0.25">
      <c r="B25" s="20" t="s">
        <v>22</v>
      </c>
      <c r="C25" s="47">
        <f>AVERAGE(C8:C12)</f>
        <v>127.8</v>
      </c>
      <c r="D25" s="81"/>
      <c r="E25" s="21">
        <f t="shared" si="0"/>
        <v>127.8</v>
      </c>
      <c r="F25" s="21">
        <v>58</v>
      </c>
      <c r="G25" s="81"/>
    </row>
    <row r="26" spans="1:19" ht="15" customHeight="1" x14ac:dyDescent="0.2">
      <c r="B26" s="17"/>
      <c r="C26" s="18"/>
      <c r="D26" s="146"/>
      <c r="H26" s="23"/>
      <c r="I26" s="23"/>
      <c r="J26" s="23"/>
      <c r="K26" s="23"/>
    </row>
    <row r="27" spans="1:19" ht="17.25" customHeight="1" x14ac:dyDescent="0.25">
      <c r="B27" s="213" t="s">
        <v>228</v>
      </c>
      <c r="C27" s="23"/>
      <c r="D27" s="23"/>
      <c r="E27" s="23"/>
      <c r="F27" s="23"/>
      <c r="G27" s="23"/>
      <c r="H27" s="26"/>
      <c r="I27" s="27"/>
      <c r="J27" s="14"/>
      <c r="K27" s="25"/>
    </row>
    <row r="28" spans="1:19" ht="17.25" x14ac:dyDescent="0.25">
      <c r="B28" s="22"/>
      <c r="C28" s="24"/>
      <c r="D28" s="14"/>
      <c r="E28" s="14"/>
      <c r="F28" s="14"/>
      <c r="G28" s="25"/>
    </row>
    <row r="29" spans="1:19" ht="15" x14ac:dyDescent="0.2">
      <c r="B29" s="29" t="s">
        <v>21</v>
      </c>
      <c r="C29" s="9"/>
    </row>
    <row r="32" spans="1:19" s="1" customFormat="1" ht="15" customHeight="1" x14ac:dyDescent="0.25">
      <c r="A32" s="10"/>
      <c r="B32" s="13" t="s">
        <v>344</v>
      </c>
      <c r="C32" s="10"/>
      <c r="D32" s="10"/>
      <c r="E32" s="10"/>
      <c r="S32" s="103"/>
    </row>
    <row r="33" spans="1:20" s="1" customFormat="1" ht="45" customHeight="1" x14ac:dyDescent="0.25">
      <c r="A33" s="10"/>
      <c r="B33" s="679" t="s">
        <v>345</v>
      </c>
      <c r="C33" s="679"/>
      <c r="D33" s="679"/>
      <c r="E33" s="679"/>
      <c r="F33" s="679"/>
      <c r="G33" s="679"/>
      <c r="H33" s="679"/>
      <c r="I33" s="102"/>
      <c r="K33" s="676" t="s">
        <v>681</v>
      </c>
      <c r="L33" s="676"/>
      <c r="M33" s="676"/>
      <c r="N33" s="676"/>
      <c r="O33" s="676"/>
      <c r="P33" s="676"/>
      <c r="Q33" s="676"/>
      <c r="R33" s="676"/>
      <c r="S33" s="676"/>
      <c r="T33" s="676"/>
    </row>
    <row r="34" spans="1:20" s="1" customFormat="1" ht="15" customHeight="1" x14ac:dyDescent="0.25">
      <c r="A34" s="10"/>
      <c r="B34" s="13" t="s">
        <v>675</v>
      </c>
      <c r="C34" s="2"/>
      <c r="D34" s="2"/>
      <c r="E34" s="2"/>
      <c r="F34" s="296"/>
      <c r="G34" s="297"/>
      <c r="H34" s="10"/>
      <c r="I34" s="10"/>
      <c r="J34" s="103"/>
      <c r="K34" s="103"/>
      <c r="L34" s="9"/>
      <c r="M34" s="9"/>
      <c r="N34" s="9"/>
      <c r="O34" s="9"/>
      <c r="P34" s="9"/>
      <c r="Q34" s="9"/>
      <c r="R34" s="9"/>
      <c r="S34" s="9"/>
    </row>
    <row r="35" spans="1:20" s="1" customFormat="1" ht="15" customHeight="1" thickBot="1" x14ac:dyDescent="0.25">
      <c r="A35" s="10"/>
      <c r="B35" s="2"/>
      <c r="C35" s="2"/>
      <c r="D35" s="2"/>
      <c r="E35" s="2"/>
      <c r="F35" s="296"/>
      <c r="G35" s="297"/>
      <c r="H35" s="10"/>
      <c r="I35" s="10"/>
      <c r="L35" s="10"/>
      <c r="M35" s="10"/>
      <c r="N35" s="10"/>
      <c r="O35" s="10"/>
      <c r="P35" s="10"/>
      <c r="Q35" s="10"/>
      <c r="R35" s="10"/>
      <c r="S35" s="10"/>
    </row>
    <row r="36" spans="1:20" s="1" customFormat="1" ht="45" customHeight="1" x14ac:dyDescent="0.2">
      <c r="A36" s="10"/>
      <c r="B36" s="298" t="s">
        <v>0</v>
      </c>
      <c r="C36" s="577" t="s">
        <v>267</v>
      </c>
      <c r="D36" s="165" t="s">
        <v>26</v>
      </c>
      <c r="E36" s="165" t="s">
        <v>25</v>
      </c>
      <c r="F36" s="165" t="s">
        <v>28</v>
      </c>
      <c r="G36" s="298" t="s">
        <v>241</v>
      </c>
      <c r="I36" s="10"/>
      <c r="L36" s="10"/>
      <c r="M36" s="10"/>
      <c r="N36" s="10"/>
      <c r="O36" s="10"/>
      <c r="P36" s="10"/>
      <c r="Q36" s="10"/>
      <c r="R36" s="10"/>
      <c r="S36" s="10"/>
    </row>
    <row r="37" spans="1:20" s="1" customFormat="1" ht="15" customHeight="1" x14ac:dyDescent="0.2">
      <c r="A37" s="342" t="s">
        <v>364</v>
      </c>
      <c r="B37" s="94" t="s">
        <v>1</v>
      </c>
      <c r="C37" s="110">
        <f>AVERAGE(C8:C12)</f>
        <v>127.8</v>
      </c>
      <c r="D37" s="96"/>
      <c r="E37" s="16">
        <f t="shared" ref="E37:E49" si="10">$C$25</f>
        <v>127.8</v>
      </c>
      <c r="F37" s="16">
        <v>58</v>
      </c>
      <c r="G37" s="96"/>
      <c r="I37" s="10"/>
      <c r="L37" s="10"/>
      <c r="M37" s="10"/>
      <c r="N37" s="10"/>
      <c r="O37" s="10"/>
      <c r="P37" s="10"/>
      <c r="Q37" s="10"/>
      <c r="R37" s="10"/>
      <c r="S37" s="10"/>
    </row>
    <row r="38" spans="1:20" s="1" customFormat="1" ht="15" customHeight="1" x14ac:dyDescent="0.2">
      <c r="A38" s="342" t="s">
        <v>365</v>
      </c>
      <c r="B38" s="77" t="s">
        <v>39</v>
      </c>
      <c r="C38" s="76">
        <f>AVERAGE(C9:C13)</f>
        <v>121.6</v>
      </c>
      <c r="D38" s="80">
        <f t="shared" ref="D38:D48" si="11">(C38-$C$49)/$C$49</f>
        <v>-4.8513302034428815E-2</v>
      </c>
      <c r="E38" s="16">
        <f t="shared" si="10"/>
        <v>127.8</v>
      </c>
      <c r="F38" s="16">
        <v>58</v>
      </c>
      <c r="G38" s="80">
        <f>(C38-C37)/C37</f>
        <v>-4.8513302034428815E-2</v>
      </c>
      <c r="I38" s="10"/>
      <c r="L38" s="10"/>
      <c r="M38" s="10"/>
      <c r="N38" s="10"/>
      <c r="O38" s="10"/>
      <c r="P38" s="10"/>
      <c r="Q38" s="10"/>
      <c r="R38" s="10"/>
      <c r="S38" s="10"/>
    </row>
    <row r="39" spans="1:20" s="1" customFormat="1" ht="15" customHeight="1" x14ac:dyDescent="0.2">
      <c r="A39" s="342" t="s">
        <v>367</v>
      </c>
      <c r="B39" s="94" t="s">
        <v>40</v>
      </c>
      <c r="C39" s="110">
        <f t="shared" ref="C39:C44" si="12">AVERAGE(C10:C14)</f>
        <v>114.8</v>
      </c>
      <c r="D39" s="96">
        <f t="shared" si="11"/>
        <v>-0.10172143974960876</v>
      </c>
      <c r="E39" s="16">
        <f t="shared" si="10"/>
        <v>127.8</v>
      </c>
      <c r="F39" s="16">
        <v>58</v>
      </c>
      <c r="G39" s="96">
        <f t="shared" ref="G39:G44" si="13">(C39-C38)/C38</f>
        <v>-5.5921052631578927E-2</v>
      </c>
      <c r="I39" s="10"/>
      <c r="L39" s="10"/>
      <c r="M39" s="10"/>
      <c r="N39" s="10"/>
      <c r="O39" s="10"/>
      <c r="P39" s="10"/>
      <c r="Q39" s="10"/>
      <c r="R39" s="10"/>
      <c r="S39" s="10"/>
    </row>
    <row r="40" spans="1:20" s="1" customFormat="1" ht="15" customHeight="1" x14ac:dyDescent="0.2">
      <c r="A40" s="342" t="s">
        <v>366</v>
      </c>
      <c r="B40" s="77" t="s">
        <v>41</v>
      </c>
      <c r="C40" s="76">
        <f t="shared" si="12"/>
        <v>103</v>
      </c>
      <c r="D40" s="80">
        <f t="shared" si="11"/>
        <v>-0.19405320813771515</v>
      </c>
      <c r="E40" s="16">
        <f t="shared" si="10"/>
        <v>127.8</v>
      </c>
      <c r="F40" s="16">
        <v>58</v>
      </c>
      <c r="G40" s="80">
        <f t="shared" si="13"/>
        <v>-0.10278745644599301</v>
      </c>
      <c r="I40" s="10"/>
      <c r="L40" s="10"/>
      <c r="M40" s="10"/>
      <c r="N40" s="10"/>
      <c r="O40" s="10"/>
      <c r="P40" s="10"/>
      <c r="Q40" s="10"/>
      <c r="R40" s="10"/>
      <c r="S40" s="10"/>
    </row>
    <row r="41" spans="1:20" s="1" customFormat="1" ht="15" customHeight="1" x14ac:dyDescent="0.2">
      <c r="A41" s="342" t="s">
        <v>368</v>
      </c>
      <c r="B41" s="94" t="s">
        <v>104</v>
      </c>
      <c r="C41" s="110">
        <f>AVERAGE(C12:C16)</f>
        <v>100.2</v>
      </c>
      <c r="D41" s="96">
        <f t="shared" si="11"/>
        <v>-0.21596244131455394</v>
      </c>
      <c r="E41" s="16">
        <f t="shared" si="10"/>
        <v>127.8</v>
      </c>
      <c r="F41" s="16">
        <v>58</v>
      </c>
      <c r="G41" s="96">
        <f t="shared" si="13"/>
        <v>-2.7184466019417448E-2</v>
      </c>
      <c r="I41" s="10"/>
      <c r="L41" s="10"/>
      <c r="M41" s="10"/>
      <c r="N41" s="10"/>
      <c r="O41" s="10"/>
      <c r="P41" s="10"/>
      <c r="Q41" s="10"/>
      <c r="R41" s="10"/>
      <c r="S41" s="10"/>
    </row>
    <row r="42" spans="1:20" s="1" customFormat="1" ht="15" customHeight="1" x14ac:dyDescent="0.2">
      <c r="A42" s="342" t="s">
        <v>369</v>
      </c>
      <c r="B42" s="77" t="s">
        <v>176</v>
      </c>
      <c r="C42" s="76">
        <f t="shared" si="12"/>
        <v>94.6</v>
      </c>
      <c r="D42" s="80">
        <f t="shared" si="11"/>
        <v>-0.25978090766823164</v>
      </c>
      <c r="E42" s="16">
        <f t="shared" si="10"/>
        <v>127.8</v>
      </c>
      <c r="F42" s="16">
        <v>58</v>
      </c>
      <c r="G42" s="80">
        <f t="shared" si="13"/>
        <v>-5.5888223552894294E-2</v>
      </c>
      <c r="I42" s="10"/>
      <c r="L42" s="10"/>
      <c r="M42" s="10"/>
      <c r="N42" s="10"/>
      <c r="O42" s="10"/>
      <c r="P42" s="10"/>
      <c r="Q42" s="10"/>
      <c r="R42" s="10"/>
      <c r="S42" s="10"/>
    </row>
    <row r="43" spans="1:20" s="1" customFormat="1" ht="15" customHeight="1" x14ac:dyDescent="0.2">
      <c r="A43" s="342" t="s">
        <v>371</v>
      </c>
      <c r="B43" s="94" t="s">
        <v>207</v>
      </c>
      <c r="C43" s="110">
        <f>AVERAGE(C14:C18)</f>
        <v>84.6</v>
      </c>
      <c r="D43" s="96">
        <f t="shared" si="11"/>
        <v>-0.33802816901408456</v>
      </c>
      <c r="E43" s="16">
        <f t="shared" si="10"/>
        <v>127.8</v>
      </c>
      <c r="F43" s="16">
        <v>58</v>
      </c>
      <c r="G43" s="96">
        <f t="shared" si="13"/>
        <v>-0.10570824524312897</v>
      </c>
      <c r="I43" s="10"/>
      <c r="L43" s="10"/>
      <c r="M43" s="10"/>
      <c r="N43" s="10"/>
      <c r="O43" s="10"/>
      <c r="P43" s="10"/>
      <c r="Q43" s="10"/>
      <c r="R43" s="10"/>
      <c r="S43" s="10"/>
    </row>
    <row r="44" spans="1:20" s="1" customFormat="1" ht="15" customHeight="1" x14ac:dyDescent="0.2">
      <c r="A44" s="342" t="s">
        <v>370</v>
      </c>
      <c r="B44" s="77" t="s">
        <v>336</v>
      </c>
      <c r="C44" s="76">
        <f t="shared" si="12"/>
        <v>80</v>
      </c>
      <c r="D44" s="80">
        <f t="shared" si="11"/>
        <v>-0.37402190923317685</v>
      </c>
      <c r="E44" s="16">
        <f t="shared" si="10"/>
        <v>127.8</v>
      </c>
      <c r="F44" s="16">
        <v>58</v>
      </c>
      <c r="G44" s="80">
        <f t="shared" si="13"/>
        <v>-5.4373522458628781E-2</v>
      </c>
      <c r="I44" s="10"/>
      <c r="L44" s="10"/>
      <c r="M44" s="10"/>
      <c r="N44" s="10"/>
      <c r="O44" s="10"/>
      <c r="P44" s="10"/>
      <c r="Q44" s="10"/>
      <c r="R44" s="10"/>
      <c r="S44" s="10"/>
    </row>
    <row r="45" spans="1:20" s="1" customFormat="1" ht="15" customHeight="1" x14ac:dyDescent="0.2">
      <c r="A45" s="342" t="s">
        <v>468</v>
      </c>
      <c r="B45" s="94" t="s">
        <v>467</v>
      </c>
      <c r="C45" s="110">
        <f>AVERAGE(C16:C20)</f>
        <v>77.8</v>
      </c>
      <c r="D45" s="96">
        <f t="shared" si="11"/>
        <v>-0.39123630672926446</v>
      </c>
      <c r="E45" s="16">
        <f t="shared" si="10"/>
        <v>127.8</v>
      </c>
      <c r="F45" s="16">
        <v>58</v>
      </c>
      <c r="G45" s="96">
        <f t="shared" ref="G45" si="14">(C45-C44)/C44</f>
        <v>-2.7500000000000035E-2</v>
      </c>
      <c r="I45" s="10"/>
      <c r="L45" s="10"/>
      <c r="M45" s="10"/>
      <c r="N45" s="10"/>
      <c r="O45" s="10"/>
      <c r="P45" s="10"/>
      <c r="Q45" s="10"/>
      <c r="R45" s="10"/>
      <c r="S45" s="10"/>
    </row>
    <row r="46" spans="1:20" s="1" customFormat="1" ht="15" customHeight="1" x14ac:dyDescent="0.2">
      <c r="A46" s="342" t="s">
        <v>566</v>
      </c>
      <c r="B46" s="478" t="s">
        <v>565</v>
      </c>
      <c r="C46" s="76">
        <f>AVERAGE(C17:C21)</f>
        <v>73</v>
      </c>
      <c r="D46" s="80">
        <f t="shared" si="11"/>
        <v>-0.42879499217527384</v>
      </c>
      <c r="E46" s="16">
        <f t="shared" si="10"/>
        <v>127.8</v>
      </c>
      <c r="F46" s="16">
        <v>58</v>
      </c>
      <c r="G46" s="80">
        <f t="shared" ref="G46" si="15">(C46-C45)/C45</f>
        <v>-6.169665809768634E-2</v>
      </c>
      <c r="I46" s="10"/>
      <c r="L46" s="10"/>
      <c r="M46" s="10"/>
      <c r="N46" s="10"/>
      <c r="O46" s="10"/>
      <c r="P46" s="10"/>
      <c r="Q46" s="10"/>
      <c r="R46" s="10"/>
      <c r="S46" s="10"/>
    </row>
    <row r="47" spans="1:20" s="1" customFormat="1" ht="15" customHeight="1" x14ac:dyDescent="0.2">
      <c r="A47" s="342" t="s">
        <v>600</v>
      </c>
      <c r="B47" s="480" t="s">
        <v>599</v>
      </c>
      <c r="C47" s="110">
        <f>AVERAGE(C18:C22)</f>
        <v>71</v>
      </c>
      <c r="D47" s="96">
        <f t="shared" si="11"/>
        <v>-0.44444444444444442</v>
      </c>
      <c r="E47" s="16">
        <v>127.8</v>
      </c>
      <c r="F47" s="16">
        <v>58</v>
      </c>
      <c r="G47" s="96">
        <f t="shared" ref="G47" si="16">(C47-C46)/C46</f>
        <v>-2.7397260273972601E-2</v>
      </c>
      <c r="I47" s="10"/>
      <c r="L47" s="10"/>
      <c r="M47" s="10"/>
      <c r="N47" s="10"/>
      <c r="O47" s="10"/>
      <c r="P47" s="10"/>
      <c r="Q47" s="10"/>
      <c r="R47" s="10"/>
      <c r="S47" s="10"/>
    </row>
    <row r="48" spans="1:20" s="1" customFormat="1" ht="15" customHeight="1" x14ac:dyDescent="0.2">
      <c r="A48" s="342" t="s">
        <v>680</v>
      </c>
      <c r="B48" s="478" t="s">
        <v>673</v>
      </c>
      <c r="C48" s="76">
        <f>AVERAGE(C19:C23)</f>
        <v>71.2</v>
      </c>
      <c r="D48" s="80">
        <f t="shared" si="11"/>
        <v>-0.44287949921752734</v>
      </c>
      <c r="E48" s="16">
        <v>127.8</v>
      </c>
      <c r="F48" s="16">
        <v>58</v>
      </c>
      <c r="G48" s="80">
        <f t="shared" ref="G48" si="17">(C48-C47)/C47</f>
        <v>2.8169014084507443E-3</v>
      </c>
      <c r="I48" s="10"/>
      <c r="L48" s="10"/>
      <c r="M48" s="10"/>
      <c r="N48" s="10"/>
      <c r="O48" s="10"/>
      <c r="P48" s="10"/>
      <c r="Q48" s="10"/>
      <c r="R48" s="10"/>
      <c r="S48" s="10"/>
    </row>
    <row r="49" spans="1:19" s="1" customFormat="1" ht="30" customHeight="1" thickBot="1" x14ac:dyDescent="0.25">
      <c r="A49" s="10"/>
      <c r="B49" s="43" t="s">
        <v>22</v>
      </c>
      <c r="C49" s="47">
        <f>AVERAGE(C8:C12)</f>
        <v>127.8</v>
      </c>
      <c r="D49" s="81"/>
      <c r="E49" s="81">
        <f t="shared" si="10"/>
        <v>127.8</v>
      </c>
      <c r="F49" s="16">
        <v>58</v>
      </c>
      <c r="G49" s="81"/>
      <c r="L49" s="10"/>
      <c r="M49" s="10"/>
      <c r="N49" s="10"/>
      <c r="O49" s="10"/>
      <c r="P49" s="10"/>
      <c r="Q49" s="10"/>
      <c r="R49" s="10"/>
      <c r="S49" s="10"/>
    </row>
    <row r="50" spans="1:19" s="1" customFormat="1" ht="10.5" customHeight="1" x14ac:dyDescent="0.2">
      <c r="A50" s="10"/>
      <c r="B50" s="17"/>
      <c r="L50" s="10"/>
      <c r="M50" s="10"/>
      <c r="N50" s="10"/>
      <c r="O50" s="10"/>
      <c r="P50" s="10"/>
      <c r="Q50" s="10"/>
      <c r="R50" s="10"/>
      <c r="S50" s="10"/>
    </row>
    <row r="51" spans="1:19" s="1" customFormat="1" ht="12" customHeight="1" x14ac:dyDescent="0.2">
      <c r="A51" s="10"/>
      <c r="B51" s="213" t="s">
        <v>228</v>
      </c>
      <c r="C51" s="299"/>
      <c r="D51" s="299"/>
      <c r="E51" s="299"/>
      <c r="F51" s="299"/>
      <c r="G51" s="299"/>
      <c r="H51" s="299"/>
      <c r="I51" s="299"/>
      <c r="L51" s="10"/>
      <c r="M51" s="10"/>
      <c r="N51" s="10"/>
      <c r="O51" s="10"/>
      <c r="P51" s="10"/>
      <c r="Q51" s="10"/>
      <c r="R51" s="10"/>
      <c r="S51" s="10"/>
    </row>
    <row r="52" spans="1:19" s="1" customFormat="1" ht="13.5" customHeight="1" x14ac:dyDescent="0.2">
      <c r="A52" s="10"/>
      <c r="B52" s="677"/>
      <c r="C52" s="677"/>
      <c r="D52" s="677"/>
      <c r="E52" s="677"/>
      <c r="F52" s="677"/>
      <c r="G52" s="677"/>
      <c r="H52" s="677"/>
      <c r="I52" s="677"/>
      <c r="L52" s="10"/>
      <c r="M52" s="10"/>
      <c r="N52" s="10"/>
      <c r="O52" s="10"/>
      <c r="P52" s="10"/>
      <c r="Q52" s="10"/>
      <c r="R52" s="10"/>
      <c r="S52" s="10"/>
    </row>
    <row r="53" spans="1:19" ht="12" customHeight="1" x14ac:dyDescent="0.2">
      <c r="B53" s="678"/>
      <c r="C53" s="678"/>
      <c r="D53" s="678"/>
      <c r="E53" s="678"/>
      <c r="F53" s="678"/>
      <c r="G53" s="678"/>
      <c r="H53" s="678"/>
      <c r="I53" s="201"/>
    </row>
    <row r="54" spans="1:19" s="1" customFormat="1" ht="15" customHeight="1" x14ac:dyDescent="0.2">
      <c r="B54" s="102"/>
      <c r="C54" s="102"/>
      <c r="D54" s="102"/>
      <c r="E54" s="102"/>
      <c r="F54" s="102"/>
      <c r="G54" s="102"/>
      <c r="H54" s="102"/>
      <c r="I54" s="541"/>
    </row>
    <row r="55" spans="1:19" s="1" customFormat="1" ht="15" customHeight="1" x14ac:dyDescent="0.2">
      <c r="B55" s="29" t="s">
        <v>21</v>
      </c>
      <c r="I55" s="542"/>
    </row>
  </sheetData>
  <mergeCells count="6">
    <mergeCell ref="B52:I52"/>
    <mergeCell ref="B53:H53"/>
    <mergeCell ref="B4:I4"/>
    <mergeCell ref="B33:H33"/>
    <mergeCell ref="K4:T4"/>
    <mergeCell ref="K33:T33"/>
  </mergeCells>
  <hyperlinks>
    <hyperlink ref="B29" location="Contents!A1" tooltip="Contents Page" display="Return to Contents Page"/>
    <hyperlink ref="B55" location="Contents!A1" tooltip="Contents Page" display="Return to Contents Page"/>
  </hyperlinks>
  <pageMargins left="0.70866141732283472" right="0.70866141732283472" top="0.74803149606299213" bottom="0.74803149606299213" header="0.31496062992125984" footer="0.31496062992125984"/>
  <pageSetup scale="65" orientation="landscape" r:id="rId1"/>
  <ignoredErrors>
    <ignoredError sqref="C25 C48:C49 C37:C47"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T56"/>
  <sheetViews>
    <sheetView showGridLines="0" zoomScaleNormal="100" workbookViewId="0">
      <selection activeCell="B33" sqref="B33:H33"/>
    </sheetView>
  </sheetViews>
  <sheetFormatPr defaultRowHeight="14.25" x14ac:dyDescent="0.2"/>
  <cols>
    <col min="1" max="1" width="8.7109375" style="10" customWidth="1"/>
    <col min="2" max="3" width="12.7109375" style="10" customWidth="1"/>
    <col min="4" max="4" width="13.7109375" style="10" customWidth="1"/>
    <col min="5" max="5" width="11" style="10" hidden="1" customWidth="1"/>
    <col min="6" max="6" width="9.85546875" style="10" hidden="1" customWidth="1"/>
    <col min="7" max="8" width="12.5703125" style="10" customWidth="1"/>
    <col min="9" max="9" width="9.5703125" style="10" customWidth="1"/>
    <col min="10" max="10" width="9.140625" style="10" customWidth="1"/>
    <col min="11" max="16384" width="9.140625" style="10"/>
  </cols>
  <sheetData>
    <row r="1" spans="2:20" s="13" customFormat="1" x14ac:dyDescent="0.2">
      <c r="B1" s="163" t="s">
        <v>153</v>
      </c>
    </row>
    <row r="3" spans="2:20" ht="15" customHeight="1" x14ac:dyDescent="0.2">
      <c r="B3" s="13" t="s">
        <v>8</v>
      </c>
    </row>
    <row r="4" spans="2:20" ht="30" customHeight="1" x14ac:dyDescent="0.2">
      <c r="B4" s="680" t="s">
        <v>213</v>
      </c>
      <c r="C4" s="680"/>
      <c r="D4" s="680"/>
      <c r="E4" s="680"/>
      <c r="F4" s="680"/>
      <c r="G4" s="680"/>
      <c r="H4" s="680"/>
      <c r="I4" s="680"/>
      <c r="K4" s="681" t="s">
        <v>708</v>
      </c>
      <c r="L4" s="681"/>
      <c r="M4" s="681"/>
      <c r="N4" s="681"/>
      <c r="O4" s="681"/>
      <c r="P4" s="681"/>
      <c r="Q4" s="681"/>
      <c r="R4" s="681"/>
      <c r="S4" s="681"/>
      <c r="T4" s="681"/>
    </row>
    <row r="5" spans="2:20" s="9" customFormat="1" ht="15" customHeight="1" x14ac:dyDescent="0.2">
      <c r="B5" s="13" t="s">
        <v>675</v>
      </c>
    </row>
    <row r="6" spans="2:20" ht="15" customHeight="1" thickBot="1" x14ac:dyDescent="0.25"/>
    <row r="7" spans="2:20" ht="45" customHeight="1" x14ac:dyDescent="0.2">
      <c r="B7" s="607" t="s">
        <v>0</v>
      </c>
      <c r="C7" s="607" t="s">
        <v>169</v>
      </c>
      <c r="D7" s="607" t="s">
        <v>26</v>
      </c>
      <c r="E7" s="15" t="s">
        <v>43</v>
      </c>
      <c r="F7" s="15" t="s">
        <v>42</v>
      </c>
      <c r="G7" s="607" t="s">
        <v>235</v>
      </c>
    </row>
    <row r="8" spans="2:20" ht="15" customHeight="1" x14ac:dyDescent="0.2">
      <c r="B8" s="480">
        <v>2004</v>
      </c>
      <c r="C8" s="480">
        <v>396</v>
      </c>
      <c r="D8" s="96"/>
      <c r="E8" s="16">
        <f t="shared" ref="E8:E25" si="0">$C$25</f>
        <v>365.8</v>
      </c>
      <c r="F8" s="16">
        <v>165</v>
      </c>
      <c r="G8" s="96"/>
    </row>
    <row r="9" spans="2:20" ht="15" customHeight="1" x14ac:dyDescent="0.2">
      <c r="B9" s="478">
        <v>2005</v>
      </c>
      <c r="C9" s="478">
        <v>328</v>
      </c>
      <c r="D9" s="80"/>
      <c r="E9" s="19">
        <f t="shared" si="0"/>
        <v>365.8</v>
      </c>
      <c r="F9" s="19">
        <v>165</v>
      </c>
      <c r="G9" s="80">
        <f t="shared" ref="G9:G12" si="1">(C9-C8)/C8</f>
        <v>-0.17171717171717171</v>
      </c>
    </row>
    <row r="10" spans="2:20" ht="15" customHeight="1" x14ac:dyDescent="0.2">
      <c r="B10" s="480">
        <v>2006</v>
      </c>
      <c r="C10" s="480">
        <v>411</v>
      </c>
      <c r="D10" s="96"/>
      <c r="E10" s="16">
        <f t="shared" si="0"/>
        <v>365.8</v>
      </c>
      <c r="F10" s="16">
        <v>165</v>
      </c>
      <c r="G10" s="96">
        <f t="shared" si="1"/>
        <v>0.25304878048780488</v>
      </c>
    </row>
    <row r="11" spans="2:20" ht="15" customHeight="1" x14ac:dyDescent="0.2">
      <c r="B11" s="478">
        <v>2007</v>
      </c>
      <c r="C11" s="478">
        <v>375</v>
      </c>
      <c r="D11" s="80"/>
      <c r="E11" s="19">
        <f t="shared" si="0"/>
        <v>365.8</v>
      </c>
      <c r="F11" s="19">
        <v>165</v>
      </c>
      <c r="G11" s="80">
        <f t="shared" si="1"/>
        <v>-8.7591240875912413E-2</v>
      </c>
    </row>
    <row r="12" spans="2:20" ht="15" customHeight="1" x14ac:dyDescent="0.2">
      <c r="B12" s="480">
        <v>2008</v>
      </c>
      <c r="C12" s="480">
        <v>319</v>
      </c>
      <c r="D12" s="96"/>
      <c r="E12" s="16">
        <f t="shared" si="0"/>
        <v>365.8</v>
      </c>
      <c r="F12" s="16">
        <v>165</v>
      </c>
      <c r="G12" s="96">
        <f t="shared" si="1"/>
        <v>-0.14933333333333335</v>
      </c>
    </row>
    <row r="13" spans="2:20" ht="15" customHeight="1" x14ac:dyDescent="0.2">
      <c r="B13" s="478">
        <v>2009</v>
      </c>
      <c r="C13" s="478">
        <v>334</v>
      </c>
      <c r="D13" s="80">
        <f t="shared" ref="D13:D18" si="2">(C13-$C$25)/$C$25</f>
        <v>-8.6932750136686748E-2</v>
      </c>
      <c r="E13" s="19">
        <f t="shared" si="0"/>
        <v>365.8</v>
      </c>
      <c r="F13" s="19">
        <v>165</v>
      </c>
      <c r="G13" s="80">
        <f>(C13-C12)/C12</f>
        <v>4.7021943573667714E-2</v>
      </c>
    </row>
    <row r="14" spans="2:20" ht="15" customHeight="1" x14ac:dyDescent="0.2">
      <c r="B14" s="480">
        <v>2010</v>
      </c>
      <c r="C14" s="480">
        <v>243</v>
      </c>
      <c r="D14" s="96">
        <f t="shared" si="2"/>
        <v>-0.33570256971022416</v>
      </c>
      <c r="E14" s="16">
        <f t="shared" si="0"/>
        <v>365.8</v>
      </c>
      <c r="F14" s="16">
        <v>165</v>
      </c>
      <c r="G14" s="96">
        <f t="shared" ref="G14:G18" si="3">(C14-C13)/C13</f>
        <v>-0.27245508982035926</v>
      </c>
    </row>
    <row r="15" spans="2:20" ht="15" customHeight="1" x14ac:dyDescent="0.2">
      <c r="B15" s="478">
        <v>2011</v>
      </c>
      <c r="C15" s="478">
        <v>216</v>
      </c>
      <c r="D15" s="80">
        <f t="shared" si="2"/>
        <v>-0.40951339529797703</v>
      </c>
      <c r="E15" s="16">
        <f t="shared" si="0"/>
        <v>365.8</v>
      </c>
      <c r="F15" s="16">
        <v>165</v>
      </c>
      <c r="G15" s="80">
        <f t="shared" si="3"/>
        <v>-0.1111111111111111</v>
      </c>
    </row>
    <row r="16" spans="2:20" ht="15" customHeight="1" x14ac:dyDescent="0.2">
      <c r="B16" s="480">
        <v>2012</v>
      </c>
      <c r="C16" s="480">
        <v>218</v>
      </c>
      <c r="D16" s="96">
        <f t="shared" si="2"/>
        <v>-0.40404592673592127</v>
      </c>
      <c r="E16" s="16">
        <f t="shared" si="0"/>
        <v>365.8</v>
      </c>
      <c r="F16" s="16">
        <v>165</v>
      </c>
      <c r="G16" s="96">
        <f t="shared" si="3"/>
        <v>9.2592592592592587E-3</v>
      </c>
    </row>
    <row r="17" spans="1:19" ht="15" customHeight="1" x14ac:dyDescent="0.2">
      <c r="B17" s="478">
        <v>2013</v>
      </c>
      <c r="C17" s="478">
        <v>176</v>
      </c>
      <c r="D17" s="80">
        <f t="shared" si="2"/>
        <v>-0.51886276653909247</v>
      </c>
      <c r="E17" s="16">
        <f t="shared" si="0"/>
        <v>365.8</v>
      </c>
      <c r="F17" s="16">
        <v>165</v>
      </c>
      <c r="G17" s="80">
        <f t="shared" si="3"/>
        <v>-0.19266055045871561</v>
      </c>
    </row>
    <row r="18" spans="1:19" ht="15" customHeight="1" x14ac:dyDescent="0.2">
      <c r="B18" s="480">
        <v>2014</v>
      </c>
      <c r="C18" s="480">
        <v>208</v>
      </c>
      <c r="D18" s="96">
        <f t="shared" si="2"/>
        <v>-0.43138326954620015</v>
      </c>
      <c r="E18" s="16">
        <f t="shared" si="0"/>
        <v>365.8</v>
      </c>
      <c r="F18" s="16">
        <v>165</v>
      </c>
      <c r="G18" s="96">
        <f t="shared" si="3"/>
        <v>0.18181818181818182</v>
      </c>
    </row>
    <row r="19" spans="1:19" ht="15" customHeight="1" x14ac:dyDescent="0.2">
      <c r="B19" s="478">
        <v>2015</v>
      </c>
      <c r="C19" s="478">
        <v>197</v>
      </c>
      <c r="D19" s="80">
        <f>(C19-$C$25)/$C$25</f>
        <v>-0.46145434663750684</v>
      </c>
      <c r="E19" s="16">
        <f t="shared" si="0"/>
        <v>365.8</v>
      </c>
      <c r="F19" s="16">
        <v>165</v>
      </c>
      <c r="G19" s="80">
        <f>(C19-C18)/C18</f>
        <v>-5.2884615384615384E-2</v>
      </c>
      <c r="H19" s="305"/>
    </row>
    <row r="20" spans="1:19" ht="15" customHeight="1" x14ac:dyDescent="0.2">
      <c r="B20" s="480">
        <v>2016</v>
      </c>
      <c r="C20" s="480">
        <v>227</v>
      </c>
      <c r="D20" s="96">
        <f t="shared" ref="D20:D23" si="4">(C20-$C$25)/$C$25</f>
        <v>-0.37944231820667035</v>
      </c>
      <c r="E20" s="16">
        <f t="shared" si="0"/>
        <v>365.8</v>
      </c>
      <c r="F20" s="16">
        <v>165</v>
      </c>
      <c r="G20" s="96">
        <f t="shared" ref="G20:G23" si="5">(C20-C19)/C19</f>
        <v>0.15228426395939088</v>
      </c>
      <c r="H20" s="305"/>
    </row>
    <row r="21" spans="1:19" ht="15" customHeight="1" x14ac:dyDescent="0.2">
      <c r="B21" s="478">
        <v>2017</v>
      </c>
      <c r="C21" s="478">
        <v>177</v>
      </c>
      <c r="D21" s="80">
        <f t="shared" si="4"/>
        <v>-0.5161290322580645</v>
      </c>
      <c r="E21" s="16">
        <f t="shared" si="0"/>
        <v>365.8</v>
      </c>
      <c r="F21" s="16">
        <v>165</v>
      </c>
      <c r="G21" s="80">
        <f t="shared" si="5"/>
        <v>-0.22026431718061673</v>
      </c>
      <c r="H21" s="305"/>
    </row>
    <row r="22" spans="1:19" ht="15" customHeight="1" x14ac:dyDescent="0.2">
      <c r="B22" s="480">
        <v>2018</v>
      </c>
      <c r="C22" s="480">
        <v>173</v>
      </c>
      <c r="D22" s="96">
        <f t="shared" si="4"/>
        <v>-0.52706396938217603</v>
      </c>
      <c r="E22" s="16">
        <f t="shared" si="0"/>
        <v>365.8</v>
      </c>
      <c r="F22" s="16">
        <v>165</v>
      </c>
      <c r="G22" s="96">
        <f t="shared" si="5"/>
        <v>-2.2598870056497175E-2</v>
      </c>
      <c r="H22" s="305"/>
    </row>
    <row r="23" spans="1:19" ht="17.25" customHeight="1" x14ac:dyDescent="0.2">
      <c r="B23" s="478">
        <v>2019</v>
      </c>
      <c r="C23" s="478">
        <v>173</v>
      </c>
      <c r="D23" s="80">
        <f t="shared" si="4"/>
        <v>-0.52706396938217603</v>
      </c>
      <c r="E23" s="16">
        <f t="shared" si="0"/>
        <v>365.8</v>
      </c>
      <c r="F23" s="16">
        <v>165</v>
      </c>
      <c r="G23" s="80">
        <f t="shared" si="5"/>
        <v>0</v>
      </c>
      <c r="H23" s="305"/>
    </row>
    <row r="24" spans="1:19" ht="15" hidden="1" customHeight="1" x14ac:dyDescent="0.2">
      <c r="B24" s="480">
        <v>2020</v>
      </c>
      <c r="C24" s="480">
        <v>165</v>
      </c>
      <c r="D24" s="96"/>
      <c r="E24" s="16">
        <f t="shared" si="0"/>
        <v>365.8</v>
      </c>
      <c r="F24" s="16">
        <v>165</v>
      </c>
      <c r="G24" s="96"/>
      <c r="H24" s="305"/>
    </row>
    <row r="25" spans="1:19" ht="30" customHeight="1" thickBot="1" x14ac:dyDescent="0.25">
      <c r="B25" s="477" t="s">
        <v>22</v>
      </c>
      <c r="C25" s="47">
        <f>AVERAGE(C8:C12)</f>
        <v>365.8</v>
      </c>
      <c r="D25" s="81"/>
      <c r="E25" s="21">
        <f t="shared" si="0"/>
        <v>365.8</v>
      </c>
      <c r="F25" s="21">
        <v>165</v>
      </c>
      <c r="G25" s="81"/>
      <c r="H25" s="139"/>
    </row>
    <row r="26" spans="1:19" ht="15" customHeight="1" x14ac:dyDescent="0.2">
      <c r="B26" s="476"/>
      <c r="C26" s="18"/>
      <c r="D26" s="146"/>
      <c r="I26" s="23"/>
      <c r="J26" s="23"/>
      <c r="K26" s="23"/>
    </row>
    <row r="27" spans="1:19" ht="17.25" x14ac:dyDescent="0.25">
      <c r="B27" s="213" t="s">
        <v>228</v>
      </c>
      <c r="C27" s="23"/>
      <c r="D27" s="23"/>
      <c r="E27" s="23"/>
      <c r="F27" s="23"/>
      <c r="G27" s="23"/>
      <c r="H27" s="23"/>
      <c r="I27" s="27"/>
      <c r="J27" s="14"/>
      <c r="K27" s="25"/>
    </row>
    <row r="28" spans="1:19" ht="17.25" x14ac:dyDescent="0.25">
      <c r="B28" s="22"/>
      <c r="C28" s="606"/>
      <c r="D28" s="14"/>
      <c r="E28" s="14"/>
      <c r="F28" s="14"/>
      <c r="G28" s="25"/>
      <c r="H28" s="26"/>
    </row>
    <row r="29" spans="1:19" ht="15" x14ac:dyDescent="0.2">
      <c r="B29" s="29" t="s">
        <v>21</v>
      </c>
      <c r="C29" s="9"/>
    </row>
    <row r="31" spans="1:19" x14ac:dyDescent="0.2">
      <c r="B31" s="610"/>
      <c r="C31" s="610"/>
      <c r="D31" s="610"/>
    </row>
    <row r="32" spans="1:19" s="1" customFormat="1" ht="15" customHeight="1" x14ac:dyDescent="0.25">
      <c r="A32" s="10"/>
      <c r="B32" s="13" t="s">
        <v>346</v>
      </c>
      <c r="C32" s="10"/>
      <c r="D32" s="10"/>
      <c r="E32" s="10"/>
      <c r="S32" s="103"/>
    </row>
    <row r="33" spans="1:20" s="1" customFormat="1" ht="45" customHeight="1" x14ac:dyDescent="0.25">
      <c r="A33" s="10"/>
      <c r="B33" s="679" t="s">
        <v>347</v>
      </c>
      <c r="C33" s="679"/>
      <c r="D33" s="679"/>
      <c r="E33" s="679"/>
      <c r="F33" s="679"/>
      <c r="G33" s="679"/>
      <c r="H33" s="679"/>
      <c r="I33" s="102"/>
      <c r="K33" s="676" t="s">
        <v>709</v>
      </c>
      <c r="L33" s="676"/>
      <c r="M33" s="676"/>
      <c r="N33" s="676"/>
      <c r="O33" s="676"/>
      <c r="P33" s="676"/>
      <c r="Q33" s="676"/>
      <c r="R33" s="676"/>
      <c r="S33" s="676"/>
      <c r="T33" s="676"/>
    </row>
    <row r="34" spans="1:20" s="1" customFormat="1" ht="15" customHeight="1" x14ac:dyDescent="0.25">
      <c r="A34" s="10"/>
      <c r="B34" s="13" t="s">
        <v>675</v>
      </c>
      <c r="C34" s="2"/>
      <c r="D34" s="2"/>
      <c r="E34" s="2"/>
      <c r="F34" s="609"/>
      <c r="G34" s="610"/>
      <c r="H34" s="10"/>
      <c r="I34" s="10"/>
      <c r="J34" s="103"/>
      <c r="K34" s="103"/>
      <c r="L34" s="9"/>
      <c r="M34" s="9"/>
      <c r="N34" s="9"/>
      <c r="O34" s="9"/>
      <c r="P34" s="9"/>
      <c r="Q34" s="9"/>
      <c r="R34" s="9"/>
      <c r="S34" s="9"/>
    </row>
    <row r="35" spans="1:20" s="1" customFormat="1" ht="15" customHeight="1" thickBot="1" x14ac:dyDescent="0.25">
      <c r="A35" s="10"/>
      <c r="B35" s="2"/>
      <c r="C35" s="2"/>
      <c r="D35" s="2"/>
      <c r="E35" s="2"/>
      <c r="F35" s="609"/>
      <c r="G35" s="610"/>
      <c r="H35" s="10"/>
      <c r="I35" s="10"/>
      <c r="L35" s="10"/>
      <c r="M35" s="10"/>
      <c r="N35" s="10"/>
      <c r="O35" s="10"/>
      <c r="P35" s="10"/>
      <c r="Q35" s="10"/>
      <c r="R35" s="10"/>
      <c r="S35" s="10"/>
    </row>
    <row r="36" spans="1:20" s="1" customFormat="1" ht="45" customHeight="1" x14ac:dyDescent="0.2">
      <c r="A36" s="10"/>
      <c r="B36" s="607" t="s">
        <v>0</v>
      </c>
      <c r="C36" s="607" t="s">
        <v>169</v>
      </c>
      <c r="D36" s="165" t="s">
        <v>26</v>
      </c>
      <c r="E36" s="165" t="s">
        <v>25</v>
      </c>
      <c r="F36" s="165" t="s">
        <v>28</v>
      </c>
      <c r="G36" s="607" t="s">
        <v>241</v>
      </c>
      <c r="I36" s="10"/>
      <c r="L36" s="10"/>
      <c r="M36" s="10"/>
      <c r="N36" s="10"/>
      <c r="O36" s="10"/>
      <c r="P36" s="10"/>
      <c r="Q36" s="10"/>
      <c r="R36" s="10"/>
      <c r="S36" s="10"/>
    </row>
    <row r="37" spans="1:20" s="1" customFormat="1" ht="15" customHeight="1" x14ac:dyDescent="0.2">
      <c r="A37" s="342" t="s">
        <v>364</v>
      </c>
      <c r="B37" s="480" t="s">
        <v>1</v>
      </c>
      <c r="C37" s="110">
        <f t="shared" ref="C37:C48" si="6">AVERAGE(C8:C12)</f>
        <v>365.8</v>
      </c>
      <c r="D37" s="96"/>
      <c r="E37" s="16">
        <f t="shared" ref="E37:E49" si="7">$C$25</f>
        <v>365.8</v>
      </c>
      <c r="F37" s="16">
        <v>165</v>
      </c>
      <c r="G37" s="96"/>
      <c r="I37" s="10"/>
      <c r="L37" s="10"/>
      <c r="M37" s="10"/>
      <c r="N37" s="10"/>
      <c r="O37" s="10"/>
      <c r="P37" s="10"/>
      <c r="Q37" s="10"/>
      <c r="R37" s="10"/>
      <c r="S37" s="10"/>
    </row>
    <row r="38" spans="1:20" s="1" customFormat="1" ht="15" customHeight="1" x14ac:dyDescent="0.2">
      <c r="A38" s="342" t="s">
        <v>365</v>
      </c>
      <c r="B38" s="478" t="s">
        <v>39</v>
      </c>
      <c r="C38" s="76">
        <f t="shared" si="6"/>
        <v>353.4</v>
      </c>
      <c r="D38" s="80">
        <f t="shared" ref="D38:D48" si="8">(C38-$C$49)/$C$49</f>
        <v>-3.3898305084745853E-2</v>
      </c>
      <c r="E38" s="16">
        <f t="shared" si="7"/>
        <v>365.8</v>
      </c>
      <c r="F38" s="16">
        <v>165</v>
      </c>
      <c r="G38" s="80">
        <f t="shared" ref="G38:G48" si="9">(C38-C37)/C37</f>
        <v>-3.3898305084745853E-2</v>
      </c>
      <c r="I38" s="10"/>
      <c r="L38" s="10"/>
      <c r="M38" s="10"/>
      <c r="N38" s="10"/>
      <c r="O38" s="10"/>
      <c r="P38" s="10"/>
      <c r="Q38" s="10"/>
      <c r="R38" s="10"/>
      <c r="S38" s="10"/>
    </row>
    <row r="39" spans="1:20" s="1" customFormat="1" ht="15" customHeight="1" x14ac:dyDescent="0.2">
      <c r="A39" s="342" t="s">
        <v>367</v>
      </c>
      <c r="B39" s="480" t="s">
        <v>40</v>
      </c>
      <c r="C39" s="110">
        <f t="shared" si="6"/>
        <v>336.4</v>
      </c>
      <c r="D39" s="96">
        <f t="shared" si="8"/>
        <v>-8.0371787862219879E-2</v>
      </c>
      <c r="E39" s="16">
        <f t="shared" si="7"/>
        <v>365.8</v>
      </c>
      <c r="F39" s="16">
        <v>165</v>
      </c>
      <c r="G39" s="96">
        <f t="shared" si="9"/>
        <v>-4.8104131295981893E-2</v>
      </c>
      <c r="I39" s="10"/>
      <c r="L39" s="10"/>
      <c r="M39" s="10"/>
      <c r="N39" s="10"/>
      <c r="O39" s="10"/>
      <c r="P39" s="10"/>
      <c r="Q39" s="10"/>
      <c r="R39" s="10"/>
      <c r="S39" s="10"/>
    </row>
    <row r="40" spans="1:20" s="1" customFormat="1" ht="15" customHeight="1" x14ac:dyDescent="0.2">
      <c r="A40" s="342" t="s">
        <v>366</v>
      </c>
      <c r="B40" s="478" t="s">
        <v>41</v>
      </c>
      <c r="C40" s="76">
        <f t="shared" si="6"/>
        <v>297.39999999999998</v>
      </c>
      <c r="D40" s="80">
        <f t="shared" si="8"/>
        <v>-0.18698742482230735</v>
      </c>
      <c r="E40" s="16">
        <f t="shared" si="7"/>
        <v>365.8</v>
      </c>
      <c r="F40" s="16">
        <v>165</v>
      </c>
      <c r="G40" s="80">
        <f t="shared" si="9"/>
        <v>-0.11593341260404282</v>
      </c>
      <c r="I40" s="10"/>
      <c r="L40" s="10"/>
      <c r="M40" s="10"/>
      <c r="N40" s="10"/>
      <c r="O40" s="10"/>
      <c r="P40" s="10"/>
      <c r="Q40" s="10"/>
      <c r="R40" s="10"/>
      <c r="S40" s="10"/>
    </row>
    <row r="41" spans="1:20" s="1" customFormat="1" ht="15" customHeight="1" x14ac:dyDescent="0.2">
      <c r="A41" s="342" t="s">
        <v>368</v>
      </c>
      <c r="B41" s="480" t="s">
        <v>104</v>
      </c>
      <c r="C41" s="110">
        <f t="shared" si="6"/>
        <v>266</v>
      </c>
      <c r="D41" s="96">
        <f t="shared" si="8"/>
        <v>-0.27282668124658288</v>
      </c>
      <c r="E41" s="16">
        <f t="shared" si="7"/>
        <v>365.8</v>
      </c>
      <c r="F41" s="16">
        <v>165</v>
      </c>
      <c r="G41" s="96">
        <f t="shared" si="9"/>
        <v>-0.10558170813718891</v>
      </c>
      <c r="I41" s="10"/>
      <c r="L41" s="10"/>
      <c r="M41" s="10"/>
      <c r="N41" s="10"/>
      <c r="O41" s="10"/>
      <c r="P41" s="10"/>
      <c r="Q41" s="10"/>
      <c r="R41" s="10"/>
      <c r="S41" s="10"/>
    </row>
    <row r="42" spans="1:20" s="1" customFormat="1" ht="15" customHeight="1" x14ac:dyDescent="0.2">
      <c r="A42" s="342" t="s">
        <v>369</v>
      </c>
      <c r="B42" s="478" t="s">
        <v>176</v>
      </c>
      <c r="C42" s="76">
        <f t="shared" si="6"/>
        <v>237.4</v>
      </c>
      <c r="D42" s="80">
        <f t="shared" si="8"/>
        <v>-0.35101148168398033</v>
      </c>
      <c r="E42" s="16">
        <f t="shared" si="7"/>
        <v>365.8</v>
      </c>
      <c r="F42" s="16">
        <v>165</v>
      </c>
      <c r="G42" s="80">
        <f t="shared" si="9"/>
        <v>-0.10751879699248118</v>
      </c>
      <c r="I42" s="10"/>
      <c r="L42" s="10"/>
      <c r="M42" s="10"/>
      <c r="N42" s="10"/>
      <c r="O42" s="10"/>
      <c r="P42" s="10"/>
      <c r="Q42" s="10"/>
      <c r="R42" s="10"/>
      <c r="S42" s="10"/>
      <c r="T42" s="1" t="s">
        <v>36</v>
      </c>
    </row>
    <row r="43" spans="1:20" s="1" customFormat="1" ht="15" customHeight="1" x14ac:dyDescent="0.2">
      <c r="A43" s="342" t="s">
        <v>371</v>
      </c>
      <c r="B43" s="480" t="s">
        <v>207</v>
      </c>
      <c r="C43" s="110">
        <f t="shared" si="6"/>
        <v>212.2</v>
      </c>
      <c r="D43" s="96">
        <f t="shared" si="8"/>
        <v>-0.41990158556588303</v>
      </c>
      <c r="E43" s="16">
        <f t="shared" si="7"/>
        <v>365.8</v>
      </c>
      <c r="F43" s="16">
        <v>165</v>
      </c>
      <c r="G43" s="96">
        <f t="shared" si="9"/>
        <v>-0.10614995787700091</v>
      </c>
      <c r="I43" s="10"/>
      <c r="L43" s="10"/>
      <c r="M43" s="10"/>
      <c r="N43" s="10"/>
      <c r="O43" s="10"/>
      <c r="P43" s="10"/>
      <c r="Q43" s="10"/>
      <c r="R43" s="10"/>
      <c r="S43" s="10"/>
    </row>
    <row r="44" spans="1:20" s="1" customFormat="1" ht="15" customHeight="1" x14ac:dyDescent="0.2">
      <c r="A44" s="342" t="s">
        <v>370</v>
      </c>
      <c r="B44" s="478" t="s">
        <v>336</v>
      </c>
      <c r="C44" s="76">
        <f t="shared" si="6"/>
        <v>203</v>
      </c>
      <c r="D44" s="80">
        <f t="shared" si="8"/>
        <v>-0.44505194095133954</v>
      </c>
      <c r="E44" s="16">
        <f t="shared" si="7"/>
        <v>365.8</v>
      </c>
      <c r="F44" s="16">
        <v>165</v>
      </c>
      <c r="G44" s="80">
        <f t="shared" si="9"/>
        <v>-4.3355325164938688E-2</v>
      </c>
      <c r="I44" s="10"/>
      <c r="L44" s="10"/>
      <c r="M44" s="10"/>
      <c r="N44" s="10"/>
      <c r="O44" s="10"/>
      <c r="P44" s="10"/>
      <c r="Q44" s="10"/>
      <c r="R44" s="10"/>
      <c r="S44" s="10"/>
    </row>
    <row r="45" spans="1:20" s="1" customFormat="1" ht="15" customHeight="1" x14ac:dyDescent="0.2">
      <c r="A45" s="342" t="s">
        <v>468</v>
      </c>
      <c r="B45" s="480" t="s">
        <v>467</v>
      </c>
      <c r="C45" s="110">
        <f t="shared" si="6"/>
        <v>205.2</v>
      </c>
      <c r="D45" s="96">
        <f t="shared" si="8"/>
        <v>-0.43903772553307824</v>
      </c>
      <c r="E45" s="16">
        <f t="shared" si="7"/>
        <v>365.8</v>
      </c>
      <c r="F45" s="16">
        <v>165</v>
      </c>
      <c r="G45" s="96">
        <f t="shared" si="9"/>
        <v>1.0837438423645264E-2</v>
      </c>
      <c r="I45" s="10"/>
      <c r="L45" s="10"/>
      <c r="M45" s="10"/>
      <c r="N45" s="10"/>
      <c r="O45" s="10"/>
      <c r="P45" s="10"/>
      <c r="Q45" s="10"/>
      <c r="R45" s="10"/>
      <c r="S45" s="10"/>
    </row>
    <row r="46" spans="1:20" s="1" customFormat="1" ht="15" customHeight="1" x14ac:dyDescent="0.2">
      <c r="A46" s="342" t="s">
        <v>566</v>
      </c>
      <c r="B46" s="478" t="s">
        <v>565</v>
      </c>
      <c r="C46" s="76">
        <f t="shared" si="6"/>
        <v>197</v>
      </c>
      <c r="D46" s="80">
        <f t="shared" si="8"/>
        <v>-0.46145434663750684</v>
      </c>
      <c r="E46" s="16">
        <f t="shared" si="7"/>
        <v>365.8</v>
      </c>
      <c r="F46" s="16">
        <v>165</v>
      </c>
      <c r="G46" s="80">
        <f t="shared" si="9"/>
        <v>-3.9961013645224121E-2</v>
      </c>
      <c r="I46" s="10"/>
      <c r="L46" s="10"/>
      <c r="M46" s="10"/>
      <c r="N46" s="10"/>
      <c r="O46" s="10"/>
      <c r="P46" s="10"/>
      <c r="Q46" s="10"/>
      <c r="R46" s="10"/>
      <c r="S46" s="10"/>
    </row>
    <row r="47" spans="1:20" s="1" customFormat="1" ht="15" customHeight="1" x14ac:dyDescent="0.2">
      <c r="A47" s="342" t="s">
        <v>600</v>
      </c>
      <c r="B47" s="480" t="s">
        <v>599</v>
      </c>
      <c r="C47" s="110">
        <f t="shared" si="6"/>
        <v>196.4</v>
      </c>
      <c r="D47" s="96">
        <f t="shared" si="8"/>
        <v>-0.46309458720612356</v>
      </c>
      <c r="E47" s="16">
        <f t="shared" si="7"/>
        <v>365.8</v>
      </c>
      <c r="F47" s="16">
        <v>165</v>
      </c>
      <c r="G47" s="96">
        <f t="shared" si="9"/>
        <v>-3.0456852791877886E-3</v>
      </c>
      <c r="I47" s="10"/>
      <c r="L47" s="10"/>
      <c r="M47" s="10"/>
      <c r="N47" s="10"/>
      <c r="O47" s="10"/>
      <c r="P47" s="10"/>
      <c r="Q47" s="10"/>
      <c r="R47" s="10"/>
      <c r="S47" s="10"/>
    </row>
    <row r="48" spans="1:20" s="1" customFormat="1" ht="15" customHeight="1" x14ac:dyDescent="0.2">
      <c r="A48" s="342" t="s">
        <v>680</v>
      </c>
      <c r="B48" s="478" t="s">
        <v>673</v>
      </c>
      <c r="C48" s="76">
        <f t="shared" si="6"/>
        <v>189.4</v>
      </c>
      <c r="D48" s="98">
        <f t="shared" si="8"/>
        <v>-0.48223072717331877</v>
      </c>
      <c r="E48" s="616">
        <f t="shared" si="7"/>
        <v>365.8</v>
      </c>
      <c r="F48" s="616">
        <v>165</v>
      </c>
      <c r="G48" s="98">
        <f t="shared" si="9"/>
        <v>-3.5641547861507125E-2</v>
      </c>
      <c r="I48" s="10"/>
      <c r="L48" s="10"/>
      <c r="M48" s="10"/>
      <c r="N48" s="10"/>
      <c r="O48" s="10"/>
      <c r="P48" s="10"/>
      <c r="Q48" s="10"/>
      <c r="R48" s="10"/>
      <c r="S48" s="10"/>
    </row>
    <row r="49" spans="1:19" s="1" customFormat="1" ht="30" customHeight="1" thickBot="1" x14ac:dyDescent="0.25">
      <c r="A49" s="10"/>
      <c r="B49" s="477" t="s">
        <v>22</v>
      </c>
      <c r="C49" s="47">
        <f>AVERAGE(C8:C12)</f>
        <v>365.8</v>
      </c>
      <c r="D49" s="81"/>
      <c r="E49" s="81">
        <f t="shared" si="7"/>
        <v>365.8</v>
      </c>
      <c r="F49" s="16">
        <v>165</v>
      </c>
      <c r="G49" s="81"/>
      <c r="L49" s="10"/>
      <c r="M49" s="10"/>
      <c r="N49" s="10"/>
      <c r="O49" s="10"/>
      <c r="P49" s="10"/>
      <c r="Q49" s="10"/>
      <c r="R49" s="10"/>
      <c r="S49" s="10"/>
    </row>
    <row r="50" spans="1:19" s="1" customFormat="1" ht="15" customHeight="1" x14ac:dyDescent="0.2">
      <c r="A50" s="10"/>
      <c r="B50" s="476"/>
      <c r="L50" s="10"/>
      <c r="M50" s="10"/>
      <c r="N50" s="10"/>
      <c r="O50" s="10"/>
      <c r="P50" s="10"/>
      <c r="Q50" s="10"/>
      <c r="R50" s="10"/>
      <c r="S50" s="10"/>
    </row>
    <row r="51" spans="1:19" s="1" customFormat="1" ht="12" customHeight="1" x14ac:dyDescent="0.2">
      <c r="A51" s="10"/>
      <c r="B51" s="213" t="s">
        <v>228</v>
      </c>
      <c r="C51" s="608"/>
      <c r="D51" s="608"/>
      <c r="E51" s="608"/>
      <c r="F51" s="608"/>
      <c r="G51" s="608"/>
      <c r="H51" s="608"/>
      <c r="I51" s="608"/>
      <c r="L51" s="10"/>
      <c r="M51" s="10"/>
      <c r="N51" s="10"/>
      <c r="O51" s="10"/>
      <c r="P51" s="10"/>
      <c r="Q51" s="10"/>
      <c r="R51" s="10"/>
      <c r="S51" s="10"/>
    </row>
    <row r="52" spans="1:19" s="1" customFormat="1" ht="13.5" customHeight="1" x14ac:dyDescent="0.2">
      <c r="A52" s="10"/>
      <c r="B52" s="677"/>
      <c r="C52" s="677"/>
      <c r="D52" s="677"/>
      <c r="E52" s="677"/>
      <c r="F52" s="677"/>
      <c r="G52" s="677"/>
      <c r="H52" s="677"/>
      <c r="I52" s="677"/>
      <c r="L52" s="10"/>
      <c r="M52" s="10"/>
      <c r="N52" s="10"/>
      <c r="O52" s="10"/>
      <c r="P52" s="10"/>
      <c r="Q52" s="10"/>
      <c r="R52" s="10"/>
      <c r="S52" s="10"/>
    </row>
    <row r="53" spans="1:19" ht="12" customHeight="1" x14ac:dyDescent="0.2">
      <c r="B53" s="678"/>
      <c r="C53" s="678"/>
      <c r="D53" s="678"/>
      <c r="E53" s="678"/>
      <c r="F53" s="678"/>
      <c r="G53" s="678"/>
      <c r="H53" s="678"/>
      <c r="I53" s="201"/>
    </row>
    <row r="54" spans="1:19" s="1" customFormat="1" ht="15" customHeight="1" x14ac:dyDescent="0.2">
      <c r="B54" s="102"/>
      <c r="C54" s="102"/>
      <c r="D54" s="102"/>
      <c r="E54" s="102"/>
      <c r="F54" s="102"/>
      <c r="G54" s="102"/>
      <c r="H54" s="102"/>
      <c r="I54" s="102"/>
    </row>
    <row r="55" spans="1:19" s="1" customFormat="1" ht="15" customHeight="1" x14ac:dyDescent="0.2">
      <c r="B55" s="29" t="s">
        <v>21</v>
      </c>
    </row>
    <row r="56" spans="1:19" x14ac:dyDescent="0.2">
      <c r="G56" s="543"/>
    </row>
  </sheetData>
  <mergeCells count="6">
    <mergeCell ref="B53:H53"/>
    <mergeCell ref="B4:I4"/>
    <mergeCell ref="B33:H33"/>
    <mergeCell ref="K4:T4"/>
    <mergeCell ref="K33:T33"/>
    <mergeCell ref="B52:I52"/>
  </mergeCells>
  <hyperlinks>
    <hyperlink ref="B29" location="Contents!A1" tooltip="Contents Page" display="Return to Contents Page"/>
    <hyperlink ref="B55" location="Contents!A1" tooltip="Contents Page" display="Return to Contents Page"/>
  </hyperlinks>
  <pageMargins left="0.70866141732283472" right="0.70866141732283472" top="0.74803149606299213" bottom="0.74803149606299213" header="0.31496062992125984" footer="0.31496062992125984"/>
  <pageSetup scale="66" orientation="landscape" r:id="rId1"/>
  <ignoredErrors>
    <ignoredError sqref="C37:C38 C39:C49 C25"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77"/>
  <sheetViews>
    <sheetView showGridLines="0" topLeftCell="B13" zoomScale="85" zoomScaleNormal="85" workbookViewId="0">
      <selection activeCell="B3" sqref="B3"/>
    </sheetView>
  </sheetViews>
  <sheetFormatPr defaultRowHeight="15" x14ac:dyDescent="0.25"/>
  <cols>
    <col min="1" max="1" width="9.140625" style="486"/>
    <col min="2" max="2" width="114.140625" style="486" customWidth="1"/>
    <col min="3" max="3" width="12.140625" style="486" customWidth="1"/>
    <col min="4" max="16384" width="9.140625" style="486"/>
  </cols>
  <sheetData>
    <row r="1" spans="2:11" x14ac:dyDescent="0.25">
      <c r="B1" s="488" t="s">
        <v>187</v>
      </c>
      <c r="C1" s="489"/>
      <c r="D1" s="489"/>
      <c r="E1" s="490"/>
      <c r="F1" s="490"/>
      <c r="G1" s="489"/>
      <c r="H1" s="489"/>
      <c r="I1" s="487"/>
      <c r="J1" s="487"/>
      <c r="K1" s="487"/>
    </row>
    <row r="2" spans="2:11" x14ac:dyDescent="0.25">
      <c r="B2" s="66" t="s">
        <v>62</v>
      </c>
      <c r="C2" s="489"/>
      <c r="D2" s="489"/>
      <c r="E2" s="490"/>
      <c r="F2" s="490"/>
      <c r="G2" s="489"/>
      <c r="H2" s="489"/>
      <c r="I2" s="487"/>
      <c r="J2" s="487"/>
      <c r="K2" s="487"/>
    </row>
    <row r="3" spans="2:11" ht="7.5" customHeight="1" x14ac:dyDescent="0.25">
      <c r="B3" s="488"/>
      <c r="C3" s="489"/>
      <c r="D3" s="489"/>
      <c r="E3" s="490"/>
      <c r="F3" s="490"/>
      <c r="G3" s="489"/>
      <c r="H3" s="489"/>
      <c r="I3" s="487"/>
      <c r="J3" s="487"/>
      <c r="K3" s="487"/>
    </row>
    <row r="4" spans="2:11" ht="15" customHeight="1" x14ac:dyDescent="0.25">
      <c r="B4" s="669" t="s">
        <v>60</v>
      </c>
      <c r="C4" s="669" t="s">
        <v>22</v>
      </c>
      <c r="D4" s="669">
        <v>2017</v>
      </c>
      <c r="E4" s="669">
        <v>2018</v>
      </c>
      <c r="F4" s="669">
        <v>2019</v>
      </c>
      <c r="G4" s="669" t="s">
        <v>540</v>
      </c>
      <c r="H4" s="673"/>
      <c r="I4" s="671" t="s">
        <v>354</v>
      </c>
      <c r="J4" s="669"/>
      <c r="K4" s="669"/>
    </row>
    <row r="5" spans="2:11" ht="60" customHeight="1" x14ac:dyDescent="0.25">
      <c r="B5" s="682"/>
      <c r="C5" s="682"/>
      <c r="D5" s="682"/>
      <c r="E5" s="682"/>
      <c r="F5" s="682"/>
      <c r="G5" s="682"/>
      <c r="H5" s="683"/>
      <c r="I5" s="494" t="s">
        <v>672</v>
      </c>
      <c r="J5" s="684" t="s">
        <v>541</v>
      </c>
      <c r="K5" s="684"/>
    </row>
    <row r="6" spans="2:11" ht="18" x14ac:dyDescent="0.25">
      <c r="B6" s="495" t="s">
        <v>355</v>
      </c>
      <c r="C6" s="492"/>
      <c r="D6" s="493"/>
      <c r="E6" s="493"/>
      <c r="F6" s="493"/>
      <c r="G6" s="496"/>
      <c r="H6" s="496"/>
      <c r="I6" s="497"/>
      <c r="J6" s="498"/>
      <c r="K6" s="498"/>
    </row>
    <row r="7" spans="2:11" ht="17.25" customHeight="1" x14ac:dyDescent="0.25">
      <c r="B7" s="306" t="s">
        <v>644</v>
      </c>
      <c r="C7" s="445">
        <v>0.76882670606346815</v>
      </c>
      <c r="D7" s="445">
        <v>0.39251757814611221</v>
      </c>
      <c r="E7" s="445">
        <v>0.32679334504797825</v>
      </c>
      <c r="F7" s="445">
        <v>0.33062196130468441</v>
      </c>
      <c r="G7" s="387">
        <f>(F7-E7)/E7</f>
        <v>1.1715710600361412E-2</v>
      </c>
      <c r="H7" s="658">
        <v>1</v>
      </c>
      <c r="I7" s="449">
        <v>0.38205800284455965</v>
      </c>
      <c r="J7" s="387">
        <f>((I7-C7)/C7)</f>
        <v>-0.50306356447896328</v>
      </c>
      <c r="K7" s="309" t="str">
        <f>IF(I7&gt;C7,"é",IF(I7&lt;C7,"ê","è"))</f>
        <v>ê</v>
      </c>
    </row>
    <row r="8" spans="2:11" ht="18" x14ac:dyDescent="0.25">
      <c r="B8" s="491" t="s">
        <v>645</v>
      </c>
      <c r="C8" s="504">
        <v>71.971113453865087</v>
      </c>
      <c r="D8" s="505">
        <v>33.674820962201885</v>
      </c>
      <c r="E8" s="505">
        <v>29.229805260408337</v>
      </c>
      <c r="F8" s="505">
        <v>29.5722531997442</v>
      </c>
      <c r="G8" s="503">
        <f>(F8-E8)/E8</f>
        <v>1.1715710600361298E-2</v>
      </c>
      <c r="H8" s="511" t="str">
        <f>IF(F8&gt;E8,"é",IF(F8&lt;E8,"ê","è"))</f>
        <v>é</v>
      </c>
      <c r="I8" s="448">
        <v>33.761044455603155</v>
      </c>
      <c r="J8" s="503">
        <f>((I8-C8)/C8)</f>
        <v>-0.53090840428299535</v>
      </c>
      <c r="K8" s="501" t="str">
        <f>IF(I8&gt;C8,"é",IF(I8&lt;C8,"ê","è"))</f>
        <v>ê</v>
      </c>
    </row>
    <row r="9" spans="2:11" ht="18.75" customHeight="1" x14ac:dyDescent="0.25">
      <c r="B9" s="306" t="s">
        <v>646</v>
      </c>
      <c r="C9" s="444">
        <v>5.942491769477825</v>
      </c>
      <c r="D9" s="445">
        <v>4.3924586125874461</v>
      </c>
      <c r="E9" s="445">
        <v>4.0284706898641689</v>
      </c>
      <c r="F9" s="445">
        <v>4.0855428075507429</v>
      </c>
      <c r="G9" s="387">
        <f>(F9-E9)/E9</f>
        <v>1.4167191989300137E-2</v>
      </c>
      <c r="H9" s="658">
        <v>1</v>
      </c>
      <c r="I9" s="449">
        <v>4.1929656767877628</v>
      </c>
      <c r="J9" s="387">
        <f>((I9-C9)/C9)</f>
        <v>-0.29440951044746594</v>
      </c>
      <c r="K9" s="309" t="str">
        <f>IF(I9&gt;C9,"é",IF(I9&lt;C9,"ê","è"))</f>
        <v>ê</v>
      </c>
    </row>
    <row r="10" spans="2:11" ht="18" x14ac:dyDescent="0.25">
      <c r="B10" s="491" t="s">
        <v>647</v>
      </c>
      <c r="C10" s="582">
        <v>27.8</v>
      </c>
      <c r="D10" s="446">
        <v>13</v>
      </c>
      <c r="E10" s="446">
        <v>14</v>
      </c>
      <c r="F10" s="446">
        <v>12</v>
      </c>
      <c r="G10" s="503">
        <f>(F10-E10)/E10</f>
        <v>-0.14285714285714285</v>
      </c>
      <c r="H10" s="501" t="str">
        <f>IF(F10&gt;E10,"é",IF(F10&lt;E10,"ê","è"))</f>
        <v>ê</v>
      </c>
      <c r="I10" s="583">
        <v>15.4</v>
      </c>
      <c r="J10" s="503">
        <f>((I10-C10)/C10)</f>
        <v>-0.4460431654676259</v>
      </c>
      <c r="K10" s="501" t="str">
        <f>IF(I10&gt;C10,"é",IF(I10&lt;C10,"ê","è"))</f>
        <v>ê</v>
      </c>
    </row>
    <row r="11" spans="2:11" ht="18" x14ac:dyDescent="0.25">
      <c r="B11" s="499" t="s">
        <v>648</v>
      </c>
      <c r="C11" s="447">
        <v>24.6</v>
      </c>
      <c r="D11" s="447">
        <v>6</v>
      </c>
      <c r="E11" s="447">
        <v>8</v>
      </c>
      <c r="F11" s="447">
        <v>3</v>
      </c>
      <c r="G11" s="508">
        <f>(F11-E11)/E11</f>
        <v>-0.625</v>
      </c>
      <c r="H11" s="506" t="str">
        <f>IF(F11&gt;E11,"é",IF(F11&lt;E11,"ê","è"))</f>
        <v>ê</v>
      </c>
      <c r="I11" s="584">
        <v>5.8</v>
      </c>
      <c r="J11" s="508">
        <f>((I11-C11)/C11)</f>
        <v>-0.7642276422764227</v>
      </c>
      <c r="K11" s="506" t="str">
        <f>IF(I11&gt;C11,"é",IF(I11&lt;C11,"ê","è"))</f>
        <v>ê</v>
      </c>
    </row>
    <row r="12" spans="2:11" ht="7.5" customHeight="1" x14ac:dyDescent="0.25">
      <c r="B12" s="488"/>
      <c r="C12" s="489"/>
      <c r="D12" s="490"/>
      <c r="E12" s="490"/>
      <c r="F12" s="490"/>
      <c r="G12" s="489"/>
      <c r="H12" s="489"/>
      <c r="I12" s="487"/>
      <c r="J12" s="487"/>
      <c r="K12" s="487"/>
    </row>
    <row r="13" spans="2:11" ht="15" customHeight="1" x14ac:dyDescent="0.25">
      <c r="B13" s="669" t="s">
        <v>60</v>
      </c>
      <c r="C13" s="669" t="s">
        <v>22</v>
      </c>
      <c r="D13" s="669">
        <v>2017</v>
      </c>
      <c r="E13" s="669">
        <v>2018</v>
      </c>
      <c r="F13" s="669">
        <v>2019</v>
      </c>
      <c r="G13" s="669" t="s">
        <v>540</v>
      </c>
      <c r="H13" s="673"/>
      <c r="I13" s="671" t="s">
        <v>354</v>
      </c>
      <c r="J13" s="669"/>
      <c r="K13" s="669"/>
    </row>
    <row r="14" spans="2:11" ht="60" customHeight="1" x14ac:dyDescent="0.25">
      <c r="B14" s="682"/>
      <c r="C14" s="682"/>
      <c r="D14" s="682"/>
      <c r="E14" s="682"/>
      <c r="F14" s="682"/>
      <c r="G14" s="682"/>
      <c r="H14" s="683"/>
      <c r="I14" s="494" t="s">
        <v>672</v>
      </c>
      <c r="J14" s="684" t="s">
        <v>541</v>
      </c>
      <c r="K14" s="684"/>
    </row>
    <row r="15" spans="2:11" ht="18" x14ac:dyDescent="0.25">
      <c r="B15" s="495" t="s">
        <v>538</v>
      </c>
      <c r="C15" s="492"/>
      <c r="D15" s="493"/>
      <c r="E15" s="493"/>
      <c r="F15" s="493"/>
      <c r="G15" s="496"/>
      <c r="H15" s="496"/>
      <c r="I15" s="497"/>
      <c r="J15" s="498"/>
      <c r="K15" s="498"/>
    </row>
    <row r="16" spans="2:11" ht="18" x14ac:dyDescent="0.25">
      <c r="B16" s="491" t="s">
        <v>649</v>
      </c>
      <c r="C16" s="504">
        <v>51.965360543294594</v>
      </c>
      <c r="D16" s="505">
        <v>38.023685988550717</v>
      </c>
      <c r="E16" s="505">
        <v>30.227358123788253</v>
      </c>
      <c r="F16" s="505">
        <v>35.008142531290304</v>
      </c>
      <c r="G16" s="512">
        <f>(F16-E16)/E16</f>
        <v>0.15816084184147342</v>
      </c>
      <c r="H16" s="511" t="str">
        <f>IF(F16&gt;E16,"é",IF(F16&lt;E16,"ê","è"))</f>
        <v>é</v>
      </c>
      <c r="I16" s="502">
        <v>34.949836710301319</v>
      </c>
      <c r="J16" s="503">
        <f>((I16-C16)/C16)</f>
        <v>-0.32743973399004717</v>
      </c>
      <c r="K16" s="501" t="str">
        <f>IF(I16&gt;C16,"é",IF(I16&lt;C16,"ê","è"))</f>
        <v>ê</v>
      </c>
    </row>
    <row r="17" spans="1:11" ht="18" x14ac:dyDescent="0.25">
      <c r="B17" s="499" t="s">
        <v>650</v>
      </c>
      <c r="C17" s="509">
        <v>5.8033846913481408</v>
      </c>
      <c r="D17" s="500">
        <v>3.4957770939445916</v>
      </c>
      <c r="E17" s="500">
        <v>3.0518609920872488</v>
      </c>
      <c r="F17" s="500">
        <v>3.2568560193614151</v>
      </c>
      <c r="G17" s="508">
        <f>(F17-E17)/E17</f>
        <v>6.7170499510190579E-2</v>
      </c>
      <c r="H17" s="485" t="str">
        <f>IF(F17&gt;E17,"é",IF(F17&lt;E17,"ê","è"))</f>
        <v>é</v>
      </c>
      <c r="I17" s="507">
        <v>3.368152142119853</v>
      </c>
      <c r="J17" s="508">
        <f>((I17-C17)/C17)</f>
        <v>-0.41962280268251134</v>
      </c>
      <c r="K17" s="506" t="str">
        <f>IF(I17&gt;C17,"é",IF(I17&lt;C17,"ê","è"))</f>
        <v>ê</v>
      </c>
    </row>
    <row r="18" spans="1:11" ht="7.5" customHeight="1" x14ac:dyDescent="0.25">
      <c r="B18" s="488"/>
      <c r="C18" s="489"/>
      <c r="D18" s="490"/>
      <c r="E18" s="490"/>
      <c r="F18" s="490"/>
      <c r="G18" s="489"/>
      <c r="H18" s="489"/>
      <c r="I18" s="487"/>
      <c r="J18" s="487"/>
      <c r="K18" s="487"/>
    </row>
    <row r="19" spans="1:11" ht="15" customHeight="1" x14ac:dyDescent="0.25">
      <c r="A19" s="518"/>
      <c r="B19" s="669" t="s">
        <v>60</v>
      </c>
      <c r="C19" s="669" t="s">
        <v>22</v>
      </c>
      <c r="D19" s="669" t="s">
        <v>565</v>
      </c>
      <c r="E19" s="669" t="s">
        <v>599</v>
      </c>
      <c r="F19" s="669" t="s">
        <v>673</v>
      </c>
      <c r="G19" s="669" t="s">
        <v>540</v>
      </c>
      <c r="H19" s="673"/>
      <c r="I19" s="671" t="s">
        <v>354</v>
      </c>
      <c r="J19" s="669"/>
      <c r="K19" s="669"/>
    </row>
    <row r="20" spans="1:11" ht="60" customHeight="1" x14ac:dyDescent="0.25">
      <c r="B20" s="682"/>
      <c r="C20" s="682"/>
      <c r="D20" s="682"/>
      <c r="E20" s="682"/>
      <c r="F20" s="682"/>
      <c r="G20" s="682"/>
      <c r="H20" s="683"/>
      <c r="I20" s="494" t="s">
        <v>672</v>
      </c>
      <c r="J20" s="684" t="s">
        <v>541</v>
      </c>
      <c r="K20" s="684"/>
    </row>
    <row r="21" spans="1:11" ht="18" x14ac:dyDescent="0.25">
      <c r="B21" s="495" t="s">
        <v>537</v>
      </c>
      <c r="C21" s="492"/>
      <c r="D21" s="493"/>
      <c r="E21" s="493"/>
      <c r="F21" s="493"/>
      <c r="G21" s="496"/>
      <c r="H21" s="496"/>
      <c r="I21" s="497"/>
      <c r="J21" s="498"/>
      <c r="K21" s="498"/>
    </row>
    <row r="22" spans="1:11" ht="18" customHeight="1" x14ac:dyDescent="0.25">
      <c r="B22" s="491" t="s">
        <v>651</v>
      </c>
      <c r="C22" s="504">
        <v>60.146950984902972</v>
      </c>
      <c r="D22" s="505">
        <v>61.133905748980304</v>
      </c>
      <c r="E22" s="505">
        <v>55.302235869900414</v>
      </c>
      <c r="F22" s="505">
        <v>54.365584308252409</v>
      </c>
      <c r="G22" s="512">
        <f>(F22-E22)/E22</f>
        <v>-1.6936956470467068E-2</v>
      </c>
      <c r="H22" s="517">
        <v>1</v>
      </c>
      <c r="I22" s="502">
        <v>54.365584308252409</v>
      </c>
      <c r="J22" s="503">
        <f>((I22-C22)/C22)</f>
        <v>-9.6120694099717546E-2</v>
      </c>
      <c r="K22" s="501" t="str">
        <f>IF(I22&gt;C22,"é",IF(I22&lt;C22,"ê","è"))</f>
        <v>ê</v>
      </c>
    </row>
    <row r="23" spans="1:11" ht="18" customHeight="1" x14ac:dyDescent="0.25">
      <c r="B23" s="499" t="s">
        <v>652</v>
      </c>
      <c r="C23" s="509">
        <v>257.09429800689725</v>
      </c>
      <c r="D23" s="500">
        <v>238.14078844933496</v>
      </c>
      <c r="E23" s="500">
        <v>208.35378223588143</v>
      </c>
      <c r="F23" s="500">
        <v>202.74351237194585</v>
      </c>
      <c r="G23" s="508">
        <f>(F23-E23)/E23</f>
        <v>-2.6926652368537633E-2</v>
      </c>
      <c r="H23" s="516">
        <v>1</v>
      </c>
      <c r="I23" s="507">
        <v>202.74351237194585</v>
      </c>
      <c r="J23" s="508">
        <f>((I23-C23)/C23)</f>
        <v>-0.21140408813537082</v>
      </c>
      <c r="K23" s="456">
        <v>1</v>
      </c>
    </row>
    <row r="24" spans="1:11" ht="7.5" customHeight="1" x14ac:dyDescent="0.25">
      <c r="B24" s="488"/>
      <c r="C24" s="489"/>
      <c r="D24" s="490"/>
      <c r="E24" s="490"/>
      <c r="F24" s="490"/>
      <c r="G24" s="489"/>
      <c r="H24" s="489"/>
      <c r="I24" s="487"/>
      <c r="J24" s="487"/>
      <c r="K24" s="487"/>
    </row>
    <row r="25" spans="1:11" ht="15" customHeight="1" x14ac:dyDescent="0.25">
      <c r="B25" s="669" t="s">
        <v>60</v>
      </c>
      <c r="C25" s="669" t="s">
        <v>22</v>
      </c>
      <c r="D25" s="669">
        <v>2017</v>
      </c>
      <c r="E25" s="669">
        <v>2018</v>
      </c>
      <c r="F25" s="669">
        <v>2019</v>
      </c>
      <c r="G25" s="669" t="s">
        <v>540</v>
      </c>
      <c r="H25" s="673"/>
      <c r="I25" s="671" t="s">
        <v>354</v>
      </c>
      <c r="J25" s="669"/>
      <c r="K25" s="669"/>
    </row>
    <row r="26" spans="1:11" ht="60" customHeight="1" x14ac:dyDescent="0.25">
      <c r="B26" s="682"/>
      <c r="C26" s="682"/>
      <c r="D26" s="682"/>
      <c r="E26" s="682"/>
      <c r="F26" s="682"/>
      <c r="G26" s="682"/>
      <c r="H26" s="683"/>
      <c r="I26" s="494" t="s">
        <v>672</v>
      </c>
      <c r="J26" s="684" t="s">
        <v>541</v>
      </c>
      <c r="K26" s="684"/>
    </row>
    <row r="27" spans="1:11" ht="18" x14ac:dyDescent="0.25">
      <c r="B27" s="495" t="s">
        <v>539</v>
      </c>
      <c r="C27" s="492"/>
      <c r="D27" s="493"/>
      <c r="E27" s="493"/>
      <c r="F27" s="493"/>
      <c r="G27" s="496"/>
      <c r="H27" s="496"/>
      <c r="I27" s="497"/>
      <c r="J27" s="498"/>
      <c r="K27" s="498"/>
    </row>
    <row r="28" spans="1:11" ht="21.75" customHeight="1" x14ac:dyDescent="0.25">
      <c r="B28" s="491" t="s">
        <v>653</v>
      </c>
      <c r="C28" s="504">
        <v>50.228210783778479</v>
      </c>
      <c r="D28" s="505">
        <v>46.790049994151246</v>
      </c>
      <c r="E28" s="505">
        <v>39.157955260796939</v>
      </c>
      <c r="F28" s="505">
        <v>50.077523859051027</v>
      </c>
      <c r="G28" s="512">
        <f>(F28-E28)/E28</f>
        <v>0.27885951974581868</v>
      </c>
      <c r="H28" s="511" t="str">
        <f>IF(F28&gt;E28,"é",IF(F28&lt;E28,"ê","è"))</f>
        <v>é</v>
      </c>
      <c r="I28" s="502">
        <v>44.071472962049789</v>
      </c>
      <c r="J28" s="503">
        <f>((I28-C28)/C28)</f>
        <v>-0.12257529634555583</v>
      </c>
      <c r="K28" s="501" t="str">
        <f>IF(I28&gt;C28,"é",IF(I28&lt;C28,"ê","è"))</f>
        <v>ê</v>
      </c>
    </row>
    <row r="29" spans="1:11" ht="18" x14ac:dyDescent="0.25">
      <c r="B29" s="499" t="s">
        <v>671</v>
      </c>
      <c r="C29" s="447">
        <v>424.8</v>
      </c>
      <c r="D29" s="510">
        <v>235</v>
      </c>
      <c r="E29" s="510">
        <v>218</v>
      </c>
      <c r="F29" s="510">
        <v>233</v>
      </c>
      <c r="G29" s="508">
        <f>(F29-E29)/E29</f>
        <v>6.8807339449541288E-2</v>
      </c>
      <c r="H29" s="485" t="str">
        <f>IF(F29&gt;E29,"é",IF(F29&lt;E29,"ê","è"))</f>
        <v>é</v>
      </c>
      <c r="I29" s="585">
        <v>238.8</v>
      </c>
      <c r="J29" s="508">
        <f>((I29-C29)/C29)</f>
        <v>-0.43785310734463273</v>
      </c>
      <c r="K29" s="506" t="str">
        <f>IF(I29&gt;C29,"é",IF(I29&lt;C29,"ê","è"))</f>
        <v>ê</v>
      </c>
    </row>
    <row r="30" spans="1:11" ht="7.5" customHeight="1" x14ac:dyDescent="0.25">
      <c r="B30" s="488"/>
      <c r="C30" s="489"/>
      <c r="D30" s="490"/>
      <c r="E30" s="490"/>
      <c r="F30" s="490"/>
      <c r="G30" s="489"/>
      <c r="H30" s="489"/>
      <c r="I30" s="487"/>
      <c r="J30" s="487"/>
      <c r="K30" s="487"/>
    </row>
    <row r="31" spans="1:11" ht="18" customHeight="1" x14ac:dyDescent="0.25">
      <c r="B31" s="669" t="s">
        <v>60</v>
      </c>
      <c r="C31" s="669" t="s">
        <v>22</v>
      </c>
      <c r="D31" s="669">
        <v>2017</v>
      </c>
      <c r="E31" s="669">
        <v>2018</v>
      </c>
      <c r="F31" s="669">
        <v>2019</v>
      </c>
      <c r="G31" s="669" t="s">
        <v>540</v>
      </c>
      <c r="H31" s="673"/>
      <c r="I31" s="671" t="s">
        <v>354</v>
      </c>
      <c r="J31" s="669"/>
      <c r="K31" s="669"/>
    </row>
    <row r="32" spans="1:11" ht="60" customHeight="1" x14ac:dyDescent="0.25">
      <c r="B32" s="682"/>
      <c r="C32" s="682"/>
      <c r="D32" s="682"/>
      <c r="E32" s="682"/>
      <c r="F32" s="682"/>
      <c r="G32" s="682"/>
      <c r="H32" s="683"/>
      <c r="I32" s="494" t="s">
        <v>672</v>
      </c>
      <c r="J32" s="684" t="s">
        <v>541</v>
      </c>
      <c r="K32" s="684"/>
    </row>
    <row r="33" spans="2:11" x14ac:dyDescent="0.25">
      <c r="B33" s="495" t="s">
        <v>357</v>
      </c>
      <c r="C33" s="492"/>
      <c r="D33" s="493"/>
      <c r="E33" s="493"/>
      <c r="F33" s="493"/>
      <c r="G33" s="496"/>
      <c r="H33" s="496"/>
      <c r="I33" s="312"/>
      <c r="J33" s="313"/>
      <c r="K33" s="313"/>
    </row>
    <row r="34" spans="2:11" ht="18" x14ac:dyDescent="0.25">
      <c r="B34" s="491" t="s">
        <v>654</v>
      </c>
      <c r="C34" s="582">
        <v>92.2</v>
      </c>
      <c r="D34" s="446">
        <v>41</v>
      </c>
      <c r="E34" s="446">
        <v>36</v>
      </c>
      <c r="F34" s="446">
        <v>34</v>
      </c>
      <c r="G34" s="512">
        <f>(F34-E34)/E34</f>
        <v>-5.5555555555555552E-2</v>
      </c>
      <c r="H34" s="501" t="str">
        <f>IF(F34&gt;E34,"é",IF(F34&lt;E34,"ê","è"))</f>
        <v>ê</v>
      </c>
      <c r="I34" s="545">
        <v>39.799999999999997</v>
      </c>
      <c r="J34" s="503">
        <f>((I34-C34)/C34)</f>
        <v>-0.5683297180043384</v>
      </c>
      <c r="K34" s="501" t="str">
        <f>IF(I34&gt;C34,"é",IF(I34&lt;C34,"ê","è"))</f>
        <v>ê</v>
      </c>
    </row>
    <row r="35" spans="2:11" ht="18" x14ac:dyDescent="0.25">
      <c r="B35" s="499" t="s">
        <v>655</v>
      </c>
      <c r="C35" s="447">
        <v>5.2</v>
      </c>
      <c r="D35" s="510">
        <v>2</v>
      </c>
      <c r="E35" s="510">
        <v>2</v>
      </c>
      <c r="F35" s="510">
        <v>1</v>
      </c>
      <c r="G35" s="514" t="s">
        <v>33</v>
      </c>
      <c r="H35" s="657" t="str">
        <f>IF(F35&gt;E35,"é",IF(F35&lt;E35,"ê","è"))</f>
        <v>ê</v>
      </c>
      <c r="I35" s="585">
        <v>2</v>
      </c>
      <c r="J35" s="388" t="s">
        <v>33</v>
      </c>
      <c r="K35" s="506" t="str">
        <f>IF(I35&gt;C35,"é",IF(I35&lt;C35,"ê","è"))</f>
        <v>ê</v>
      </c>
    </row>
    <row r="36" spans="2:11" ht="7.5" customHeight="1" x14ac:dyDescent="0.25">
      <c r="B36" s="488"/>
      <c r="C36" s="489"/>
      <c r="D36" s="490"/>
      <c r="E36" s="490"/>
      <c r="F36" s="490"/>
      <c r="G36" s="489"/>
      <c r="H36" s="489"/>
      <c r="I36" s="487"/>
      <c r="J36" s="487"/>
      <c r="K36" s="487"/>
    </row>
    <row r="37" spans="2:11" ht="15" customHeight="1" x14ac:dyDescent="0.25">
      <c r="B37" s="669" t="s">
        <v>60</v>
      </c>
      <c r="C37" s="669" t="s">
        <v>22</v>
      </c>
      <c r="D37" s="669">
        <v>2017</v>
      </c>
      <c r="E37" s="669">
        <v>2018</v>
      </c>
      <c r="F37" s="669">
        <v>2019</v>
      </c>
      <c r="G37" s="669" t="s">
        <v>540</v>
      </c>
      <c r="H37" s="673"/>
      <c r="I37" s="671" t="s">
        <v>354</v>
      </c>
      <c r="J37" s="669"/>
      <c r="K37" s="669"/>
    </row>
    <row r="38" spans="2:11" ht="60" customHeight="1" x14ac:dyDescent="0.25">
      <c r="B38" s="682"/>
      <c r="C38" s="682"/>
      <c r="D38" s="682"/>
      <c r="E38" s="682"/>
      <c r="F38" s="682"/>
      <c r="G38" s="682"/>
      <c r="H38" s="683"/>
      <c r="I38" s="494" t="s">
        <v>672</v>
      </c>
      <c r="J38" s="684" t="s">
        <v>541</v>
      </c>
      <c r="K38" s="684"/>
    </row>
    <row r="39" spans="2:11" x14ac:dyDescent="0.25">
      <c r="B39" s="495" t="s">
        <v>358</v>
      </c>
      <c r="C39" s="492"/>
      <c r="D39" s="315"/>
      <c r="E39" s="315"/>
      <c r="F39" s="315"/>
      <c r="G39" s="496"/>
      <c r="H39" s="496"/>
      <c r="I39" s="316"/>
      <c r="J39" s="496"/>
      <c r="K39" s="496"/>
    </row>
    <row r="40" spans="2:11" ht="31.5" x14ac:dyDescent="0.25">
      <c r="B40" s="314" t="s">
        <v>656</v>
      </c>
      <c r="C40" s="504">
        <v>26.143247895407463</v>
      </c>
      <c r="D40" s="505">
        <v>22.647761745546436</v>
      </c>
      <c r="E40" s="505">
        <v>16.59318257241739</v>
      </c>
      <c r="F40" s="505">
        <v>22.950221557908115</v>
      </c>
      <c r="G40" s="544">
        <f>(F40-E40)/E40</f>
        <v>0.38311149520273102</v>
      </c>
      <c r="H40" s="511" t="str">
        <f>IF(F40&gt;E40,"é",IF(F40&lt;E40,"ê","è"))</f>
        <v>é</v>
      </c>
      <c r="I40" s="397">
        <v>22.274871919486458</v>
      </c>
      <c r="J40" s="503">
        <f>((I40-C40)/C40)</f>
        <v>-0.14796845408793127</v>
      </c>
      <c r="K40" s="501" t="str">
        <f>IF(I40&gt;C40,"é",IF(I40&lt;C40,"ê","è"))</f>
        <v>ê</v>
      </c>
    </row>
    <row r="41" spans="2:11" ht="31.5" x14ac:dyDescent="0.25">
      <c r="B41" s="317" t="s">
        <v>657</v>
      </c>
      <c r="C41" s="444">
        <v>5.3663777766630227</v>
      </c>
      <c r="D41" s="445">
        <v>5.6025861537685797</v>
      </c>
      <c r="E41" s="445">
        <v>4.4450124182534436</v>
      </c>
      <c r="F41" s="445">
        <v>5.5328401728459271</v>
      </c>
      <c r="G41" s="389" t="s">
        <v>33</v>
      </c>
      <c r="H41" s="318" t="str">
        <f t="shared" ref="H41:H43" si="0">IF(F41&gt;E41,"é",IF(F41&lt;E41,"ê","è"))</f>
        <v>é</v>
      </c>
      <c r="I41" s="398">
        <v>4.8052799969603814</v>
      </c>
      <c r="J41" s="389" t="s">
        <v>33</v>
      </c>
      <c r="K41" s="309" t="str">
        <f>IF(I41&gt;C41,"é",IF(I41&lt;C41,"ê","è"))</f>
        <v>ê</v>
      </c>
    </row>
    <row r="42" spans="2:11" ht="31.5" x14ac:dyDescent="0.25">
      <c r="B42" s="314" t="s">
        <v>658</v>
      </c>
      <c r="C42" s="504">
        <v>33.255906760670022</v>
      </c>
      <c r="D42" s="505">
        <v>17.906018980380118</v>
      </c>
      <c r="E42" s="505">
        <v>17.711206133137665</v>
      </c>
      <c r="F42" s="505">
        <v>25.043199519170571</v>
      </c>
      <c r="G42" s="544">
        <f>(F42-E42)/E42</f>
        <v>0.41397482085168369</v>
      </c>
      <c r="H42" s="511" t="str">
        <f t="shared" si="0"/>
        <v>é</v>
      </c>
      <c r="I42" s="399">
        <v>24.060119583913508</v>
      </c>
      <c r="J42" s="503">
        <f>((I42-C42)/C42)</f>
        <v>-0.2765159056685797</v>
      </c>
      <c r="K42" s="501" t="str">
        <f>IF(I42&gt;C42,"é",IF(I42&lt;C42,"ê","è"))</f>
        <v>ê</v>
      </c>
    </row>
    <row r="43" spans="2:11" ht="31.5" x14ac:dyDescent="0.25">
      <c r="B43" s="319" t="s">
        <v>659</v>
      </c>
      <c r="C43" s="509">
        <v>6.5957523354959404</v>
      </c>
      <c r="D43" s="500">
        <v>6.2875286868496332</v>
      </c>
      <c r="E43" s="500">
        <v>3.1032770605759681</v>
      </c>
      <c r="F43" s="500">
        <v>6.1745546602451302</v>
      </c>
      <c r="G43" s="388" t="s">
        <v>33</v>
      </c>
      <c r="H43" s="485" t="str">
        <f t="shared" si="0"/>
        <v>é</v>
      </c>
      <c r="I43" s="400">
        <v>5.6383205322574579</v>
      </c>
      <c r="J43" s="388" t="s">
        <v>33</v>
      </c>
      <c r="K43" s="506" t="str">
        <f>IF(I43&gt;C43,"é",IF(I43&lt;C43,"ê","è"))</f>
        <v>ê</v>
      </c>
    </row>
    <row r="44" spans="2:11" ht="7.5" customHeight="1" x14ac:dyDescent="0.25">
      <c r="B44" s="320"/>
      <c r="C44" s="321"/>
      <c r="D44" s="322"/>
      <c r="E44" s="322"/>
      <c r="F44" s="322"/>
      <c r="G44" s="307"/>
      <c r="H44" s="307"/>
      <c r="I44" s="323"/>
      <c r="J44" s="308"/>
      <c r="K44" s="318"/>
    </row>
    <row r="45" spans="2:11" ht="15" customHeight="1" x14ac:dyDescent="0.25">
      <c r="B45" s="669" t="s">
        <v>60</v>
      </c>
      <c r="C45" s="669" t="s">
        <v>510</v>
      </c>
      <c r="D45" s="669" t="s">
        <v>469</v>
      </c>
      <c r="E45" s="669" t="s">
        <v>568</v>
      </c>
      <c r="F45" s="669" t="s">
        <v>601</v>
      </c>
      <c r="G45" s="669" t="s">
        <v>540</v>
      </c>
      <c r="H45" s="673"/>
      <c r="I45" s="671" t="s">
        <v>354</v>
      </c>
      <c r="J45" s="669"/>
      <c r="K45" s="669"/>
    </row>
    <row r="46" spans="2:11" ht="60" customHeight="1" x14ac:dyDescent="0.25">
      <c r="B46" s="670"/>
      <c r="C46" s="670"/>
      <c r="D46" s="670"/>
      <c r="E46" s="682"/>
      <c r="F46" s="682"/>
      <c r="G46" s="682"/>
      <c r="H46" s="683"/>
      <c r="I46" s="494" t="s">
        <v>601</v>
      </c>
      <c r="J46" s="672" t="s">
        <v>758</v>
      </c>
      <c r="K46" s="672"/>
    </row>
    <row r="47" spans="2:11" ht="18" x14ac:dyDescent="0.25">
      <c r="B47" s="332" t="s">
        <v>440</v>
      </c>
      <c r="C47" s="294"/>
      <c r="D47" s="295"/>
      <c r="E47" s="295"/>
      <c r="F47" s="295"/>
      <c r="G47" s="333"/>
      <c r="H47" s="333"/>
      <c r="I47" s="334"/>
      <c r="J47" s="335"/>
      <c r="K47" s="335"/>
    </row>
    <row r="48" spans="2:11" ht="34.5" x14ac:dyDescent="0.25">
      <c r="B48" s="491" t="s">
        <v>669</v>
      </c>
      <c r="C48" s="392">
        <v>0.82357301704966646</v>
      </c>
      <c r="D48" s="392">
        <v>0.7948622486969471</v>
      </c>
      <c r="E48" s="392">
        <v>0.78848368522072931</v>
      </c>
      <c r="F48" s="392">
        <v>0.76430205949656749</v>
      </c>
      <c r="G48" s="512">
        <f>(F48-E48)/E48</f>
        <v>-3.0668517532347402E-2</v>
      </c>
      <c r="H48" s="517">
        <v>1</v>
      </c>
      <c r="I48" s="581">
        <v>0.76430205949656749</v>
      </c>
      <c r="J48" s="503">
        <f>((I48-C48)/C48)</f>
        <v>-7.1968066371854642E-2</v>
      </c>
      <c r="K48" s="548" t="str">
        <f>IF(I48&gt;C48,"é",IF(I48&lt;C48,"ê","è"))</f>
        <v>ê</v>
      </c>
    </row>
    <row r="49" spans="2:11" ht="34.5" x14ac:dyDescent="0.25">
      <c r="B49" s="499" t="s">
        <v>670</v>
      </c>
      <c r="C49" s="396">
        <v>0.913322632423756</v>
      </c>
      <c r="D49" s="396">
        <v>0.9119718309859155</v>
      </c>
      <c r="E49" s="396">
        <v>0.89147286821705429</v>
      </c>
      <c r="F49" s="396">
        <v>0.87523629489603028</v>
      </c>
      <c r="G49" s="513">
        <f>(F49-E49)/E49</f>
        <v>-1.8213199638366071E-2</v>
      </c>
      <c r="H49" s="516">
        <v>1</v>
      </c>
      <c r="I49" s="402">
        <v>0.87523629489603028</v>
      </c>
      <c r="J49" s="390">
        <f>((I49-C49)/C49)</f>
        <v>-4.1700858136683873E-2</v>
      </c>
      <c r="K49" s="456">
        <v>1</v>
      </c>
    </row>
    <row r="50" spans="2:11" x14ac:dyDescent="0.25">
      <c r="B50" s="669" t="s">
        <v>60</v>
      </c>
      <c r="C50" s="669" t="s">
        <v>359</v>
      </c>
      <c r="D50" s="669" t="s">
        <v>568</v>
      </c>
      <c r="E50" s="669" t="s">
        <v>601</v>
      </c>
      <c r="F50" s="669" t="s">
        <v>719</v>
      </c>
      <c r="G50" s="669" t="s">
        <v>540</v>
      </c>
      <c r="H50" s="673"/>
      <c r="I50" s="671" t="s">
        <v>354</v>
      </c>
      <c r="J50" s="669"/>
      <c r="K50" s="669"/>
    </row>
    <row r="51" spans="2:11" ht="57" x14ac:dyDescent="0.25">
      <c r="B51" s="670"/>
      <c r="C51" s="670"/>
      <c r="D51" s="670"/>
      <c r="E51" s="682"/>
      <c r="F51" s="682"/>
      <c r="G51" s="682"/>
      <c r="H51" s="683"/>
      <c r="I51" s="494" t="s">
        <v>751</v>
      </c>
      <c r="J51" s="684" t="s">
        <v>541</v>
      </c>
      <c r="K51" s="684"/>
    </row>
    <row r="52" spans="2:11" x14ac:dyDescent="0.25">
      <c r="B52" s="495" t="s">
        <v>360</v>
      </c>
      <c r="C52" s="492"/>
      <c r="D52" s="493"/>
      <c r="E52" s="493"/>
      <c r="F52" s="493"/>
      <c r="G52" s="496"/>
      <c r="H52" s="496"/>
      <c r="I52" s="316"/>
      <c r="J52" s="496"/>
      <c r="K52" s="496"/>
    </row>
    <row r="53" spans="2:11" ht="32.25" customHeight="1" x14ac:dyDescent="0.25">
      <c r="B53" s="491" t="s">
        <v>660</v>
      </c>
      <c r="C53" s="582">
        <v>86.151090342679126</v>
      </c>
      <c r="D53" s="582">
        <v>36.140958983246676</v>
      </c>
      <c r="E53" s="582">
        <v>33.183126461593815</v>
      </c>
      <c r="F53" s="582">
        <v>33.116504854368934</v>
      </c>
      <c r="G53" s="503">
        <f>(F53-E53)/E53</f>
        <v>-2.0076953056846359E-3</v>
      </c>
      <c r="H53" s="517">
        <v>1</v>
      </c>
      <c r="I53" s="545">
        <v>33.116504854368934</v>
      </c>
      <c r="J53" s="503">
        <f>((I53-C53)/C53)</f>
        <v>-0.61559970137762654</v>
      </c>
      <c r="K53" s="501" t="str">
        <f>IF(I53&gt;C53,"é",IF(I53&lt;C53,"ê","è"))</f>
        <v>ê</v>
      </c>
    </row>
    <row r="54" spans="2:11" ht="32.25" customHeight="1" x14ac:dyDescent="0.25">
      <c r="B54" s="306" t="s">
        <v>661</v>
      </c>
      <c r="C54" s="586">
        <v>48.365524402907582</v>
      </c>
      <c r="D54" s="586">
        <v>24.846909300982091</v>
      </c>
      <c r="E54" s="586">
        <v>22.682137075013493</v>
      </c>
      <c r="F54" s="586">
        <v>24.939590075512402</v>
      </c>
      <c r="G54" s="387">
        <f>(F54-E54)/E54</f>
        <v>9.9525586721971898E-2</v>
      </c>
      <c r="H54" s="658">
        <v>1</v>
      </c>
      <c r="I54" s="546">
        <v>24.939590075512402</v>
      </c>
      <c r="J54" s="387">
        <f>((I54-C54)/C54)</f>
        <v>-0.48435191423225604</v>
      </c>
      <c r="K54" s="309" t="str">
        <f>IF(I54&gt;C54,"é",IF(I54&lt;C54,"ê","è"))</f>
        <v>ê</v>
      </c>
    </row>
    <row r="55" spans="2:11" ht="32.25" customHeight="1" x14ac:dyDescent="0.25">
      <c r="B55" s="491" t="s">
        <v>662</v>
      </c>
      <c r="C55" s="582">
        <v>43.831256490134997</v>
      </c>
      <c r="D55" s="582">
        <v>16.715193529751591</v>
      </c>
      <c r="E55" s="582">
        <v>16.381543443065301</v>
      </c>
      <c r="F55" s="582">
        <v>21.259978425026969</v>
      </c>
      <c r="G55" s="503">
        <f t="shared" ref="G55:G56" si="1">(F55-E55)/E55</f>
        <v>0.29780069252429486</v>
      </c>
      <c r="H55" s="511" t="s">
        <v>752</v>
      </c>
      <c r="I55" s="545">
        <v>21.259978425026969</v>
      </c>
      <c r="J55" s="503">
        <f>((I55-C55)/C55)</f>
        <v>-0.51495849931174331</v>
      </c>
      <c r="K55" s="501" t="str">
        <f>IF(I55&gt;C55,"é",IF(I55&lt;C55,"ê","è"))</f>
        <v>ê</v>
      </c>
    </row>
    <row r="56" spans="2:11" ht="32.25" customHeight="1" x14ac:dyDescent="0.25">
      <c r="B56" s="306" t="s">
        <v>663</v>
      </c>
      <c r="C56" s="586">
        <v>35.266528210453444</v>
      </c>
      <c r="D56" s="586">
        <v>27.557481224725592</v>
      </c>
      <c r="E56" s="586">
        <v>26.462493254182409</v>
      </c>
      <c r="F56" s="586">
        <v>28.619201725997844</v>
      </c>
      <c r="G56" s="387">
        <f t="shared" si="1"/>
        <v>8.150057710357908E-2</v>
      </c>
      <c r="H56" s="515">
        <v>1</v>
      </c>
      <c r="I56" s="546">
        <v>28.619201725997844</v>
      </c>
      <c r="J56" s="387">
        <f>((I56-C56)/C56)</f>
        <v>-0.18848825846387821</v>
      </c>
      <c r="K56" s="309" t="str">
        <f>IF(I56&gt;C56,"é",IF(I56&lt;C56,"ê","è"))</f>
        <v>ê</v>
      </c>
    </row>
    <row r="57" spans="2:11" ht="32.25" customHeight="1" x14ac:dyDescent="0.25">
      <c r="B57" s="327" t="s">
        <v>664</v>
      </c>
      <c r="C57" s="587">
        <v>213.61439944617516</v>
      </c>
      <c r="D57" s="587">
        <v>105.26054303870596</v>
      </c>
      <c r="E57" s="587">
        <v>98.709300233855018</v>
      </c>
      <c r="F57" s="587">
        <v>107.93527508090615</v>
      </c>
      <c r="G57" s="401">
        <f>(F57-E57)/E57</f>
        <v>9.3466115403448444E-2</v>
      </c>
      <c r="H57" s="659" t="s">
        <v>752</v>
      </c>
      <c r="I57" s="547">
        <v>107.93527508090615</v>
      </c>
      <c r="J57" s="401">
        <f>((I57-C57)/C57)</f>
        <v>-0.49471910432656568</v>
      </c>
      <c r="K57" s="331" t="str">
        <f>IF(I57&gt;C57,"é",IF(I57&lt;C57,"ê","è"))</f>
        <v>ê</v>
      </c>
    </row>
    <row r="58" spans="2:11" ht="18" customHeight="1" x14ac:dyDescent="0.25">
      <c r="B58" s="306"/>
      <c r="C58" s="324"/>
      <c r="D58" s="325"/>
      <c r="E58" s="325"/>
      <c r="F58" s="325"/>
      <c r="G58" s="307"/>
      <c r="H58" s="307"/>
      <c r="I58" s="325"/>
      <c r="J58" s="308"/>
      <c r="K58" s="309"/>
    </row>
    <row r="59" spans="2:11" ht="18" customHeight="1" x14ac:dyDescent="0.25">
      <c r="B59" s="669" t="s">
        <v>60</v>
      </c>
      <c r="C59" s="669" t="s">
        <v>361</v>
      </c>
      <c r="D59" s="669">
        <v>2017</v>
      </c>
      <c r="E59" s="669">
        <v>2018</v>
      </c>
      <c r="F59" s="669">
        <v>2019</v>
      </c>
      <c r="G59" s="669" t="s">
        <v>540</v>
      </c>
      <c r="H59" s="673"/>
      <c r="I59" s="671" t="s">
        <v>354</v>
      </c>
      <c r="J59" s="669"/>
      <c r="K59" s="669"/>
    </row>
    <row r="60" spans="2:11" ht="48.75" customHeight="1" x14ac:dyDescent="0.25">
      <c r="B60" s="670"/>
      <c r="C60" s="670"/>
      <c r="D60" s="682"/>
      <c r="E60" s="682"/>
      <c r="F60" s="682"/>
      <c r="G60" s="682"/>
      <c r="H60" s="683"/>
      <c r="I60" s="494">
        <v>2019</v>
      </c>
      <c r="J60" s="672" t="s">
        <v>757</v>
      </c>
      <c r="K60" s="672"/>
    </row>
    <row r="61" spans="2:11" ht="14.25" customHeight="1" x14ac:dyDescent="0.25">
      <c r="B61" s="332" t="s">
        <v>362</v>
      </c>
      <c r="C61" s="294"/>
      <c r="D61" s="295"/>
      <c r="E61" s="295"/>
      <c r="F61" s="295"/>
      <c r="G61" s="333"/>
      <c r="H61" s="333"/>
      <c r="I61" s="334"/>
      <c r="J61" s="335"/>
      <c r="K61" s="335"/>
    </row>
    <row r="62" spans="2:11" ht="17.25" customHeight="1" x14ac:dyDescent="0.25">
      <c r="B62" s="491" t="s">
        <v>665</v>
      </c>
      <c r="C62" s="391">
        <v>0.64213899460646895</v>
      </c>
      <c r="D62" s="392">
        <v>0.69485308608957874</v>
      </c>
      <c r="E62" s="392">
        <v>0.66790794890841043</v>
      </c>
      <c r="F62" s="392">
        <v>0.66953026780924618</v>
      </c>
      <c r="G62" s="503">
        <f>(F62-E62)/E62</f>
        <v>2.4289558216625115E-3</v>
      </c>
      <c r="H62" s="660">
        <v>1</v>
      </c>
      <c r="I62" s="503">
        <f>F62</f>
        <v>0.66953026780924618</v>
      </c>
      <c r="J62" s="503">
        <f>((I62-C62)/C62)</f>
        <v>4.2656299388209265E-2</v>
      </c>
      <c r="K62" s="359" t="str">
        <f>IF(I62&gt;C62,"é",IF(I62&lt;C62,"ê","è"))</f>
        <v>é</v>
      </c>
    </row>
    <row r="63" spans="2:11" ht="17.25" customHeight="1" x14ac:dyDescent="0.25">
      <c r="B63" s="336" t="s">
        <v>666</v>
      </c>
      <c r="C63" s="393">
        <v>0.416597429192547</v>
      </c>
      <c r="D63" s="394">
        <v>0.50479528508855775</v>
      </c>
      <c r="E63" s="394">
        <v>0.47298321227329798</v>
      </c>
      <c r="F63" s="394">
        <v>0.45102274000809661</v>
      </c>
      <c r="G63" s="387">
        <f t="shared" ref="G63:G65" si="2">(F63-E63)/E63</f>
        <v>-4.6429707641530892E-2</v>
      </c>
      <c r="H63" s="575" t="str">
        <f t="shared" ref="H63" si="3">IF(F63&gt;E63,"é",IF(F63&lt;E63,"ê","è"))</f>
        <v>ê</v>
      </c>
      <c r="I63" s="387">
        <f t="shared" ref="I63:I65" si="4">F63</f>
        <v>0.45102274000809661</v>
      </c>
      <c r="J63" s="387">
        <f>((I63-C63)/C63)</f>
        <v>8.2634477323283231E-2</v>
      </c>
      <c r="K63" s="360" t="str">
        <f>IF(I63&gt;C63,"é",IF(I63&lt;C63,"ê","è"))</f>
        <v>é</v>
      </c>
    </row>
    <row r="64" spans="2:11" ht="17.25" customHeight="1" x14ac:dyDescent="0.25">
      <c r="B64" s="491" t="s">
        <v>667</v>
      </c>
      <c r="C64" s="391">
        <v>0.20219953689990006</v>
      </c>
      <c r="D64" s="392">
        <v>0.14058216342238597</v>
      </c>
      <c r="E64" s="392">
        <v>0.16445106392834161</v>
      </c>
      <c r="F64" s="392">
        <v>0.16783160791618273</v>
      </c>
      <c r="G64" s="503">
        <f>(F64-E64)/E64</f>
        <v>2.0556534613325312E-2</v>
      </c>
      <c r="H64" s="660">
        <v>1</v>
      </c>
      <c r="I64" s="503">
        <f t="shared" si="4"/>
        <v>0.16783160791618273</v>
      </c>
      <c r="J64" s="503">
        <f>((I64-C64)/C64)</f>
        <v>-0.16997036447581651</v>
      </c>
      <c r="K64" s="548" t="str">
        <f>IF(I64&gt;C64,"é",IF(I64&lt;C64,"ê","è"))</f>
        <v>ê</v>
      </c>
    </row>
    <row r="65" spans="2:12" ht="17.25" customHeight="1" x14ac:dyDescent="0.25">
      <c r="B65" s="499" t="s">
        <v>668</v>
      </c>
      <c r="C65" s="395">
        <v>0.21386629096737617</v>
      </c>
      <c r="D65" s="396">
        <v>0.23201259149542039</v>
      </c>
      <c r="E65" s="396">
        <v>0.2356817010457605</v>
      </c>
      <c r="F65" s="396">
        <v>0.23549342977103768</v>
      </c>
      <c r="G65" s="390">
        <f t="shared" si="2"/>
        <v>-7.9883704966242797E-4</v>
      </c>
      <c r="H65" s="576">
        <v>1</v>
      </c>
      <c r="I65" s="390">
        <f t="shared" si="4"/>
        <v>0.23549342977103768</v>
      </c>
      <c r="J65" s="390">
        <f>((I65-C65)/C65)</f>
        <v>0.10112457978223688</v>
      </c>
      <c r="K65" s="361" t="str">
        <f>IF(I65&gt;C65,"é",IF(I65&lt;C65,"ê","è"))</f>
        <v>é</v>
      </c>
    </row>
    <row r="66" spans="2:12" ht="18" customHeight="1" x14ac:dyDescent="0.25">
      <c r="B66" s="306"/>
      <c r="C66" s="324"/>
      <c r="D66" s="325"/>
      <c r="E66" s="325"/>
      <c r="F66" s="325"/>
      <c r="G66" s="307"/>
      <c r="H66" s="307"/>
      <c r="I66" s="325"/>
      <c r="J66" s="308"/>
      <c r="K66" s="309"/>
    </row>
    <row r="68" spans="2:12" x14ac:dyDescent="0.25">
      <c r="B68" s="1" t="s">
        <v>63</v>
      </c>
    </row>
    <row r="69" spans="2:12" x14ac:dyDescent="0.25">
      <c r="B69" s="656" t="s">
        <v>576</v>
      </c>
      <c r="C69" s="656"/>
      <c r="D69" s="656"/>
      <c r="E69" s="656"/>
      <c r="F69" s="656"/>
      <c r="G69" s="656"/>
      <c r="H69" s="656"/>
      <c r="I69" s="656"/>
      <c r="J69" s="656"/>
      <c r="K69" s="656"/>
      <c r="L69" s="656"/>
    </row>
    <row r="70" spans="2:12" ht="40.5" customHeight="1" x14ac:dyDescent="0.25">
      <c r="B70" s="600" t="s">
        <v>363</v>
      </c>
      <c r="C70" s="600"/>
      <c r="D70" s="600"/>
      <c r="E70" s="600"/>
      <c r="F70" s="600"/>
      <c r="G70" s="600"/>
      <c r="H70" s="600"/>
      <c r="I70" s="600"/>
      <c r="J70" s="600"/>
      <c r="K70" s="600"/>
      <c r="L70" s="600"/>
    </row>
    <row r="71" spans="2:12" x14ac:dyDescent="0.25">
      <c r="B71" s="218"/>
      <c r="C71" s="656"/>
      <c r="D71" s="656"/>
      <c r="E71" s="656"/>
      <c r="F71" s="656"/>
      <c r="G71" s="656"/>
      <c r="H71" s="656"/>
      <c r="I71" s="656"/>
      <c r="J71" s="487"/>
      <c r="K71" s="487"/>
      <c r="L71" s="487"/>
    </row>
    <row r="72" spans="2:12" x14ac:dyDescent="0.25">
      <c r="B72" s="362" t="s">
        <v>412</v>
      </c>
      <c r="C72" s="656"/>
      <c r="D72" s="656"/>
      <c r="E72" s="656"/>
      <c r="F72" s="656"/>
      <c r="G72" s="656"/>
      <c r="H72" s="656"/>
      <c r="I72" s="656"/>
      <c r="J72" s="487"/>
      <c r="K72" s="487"/>
      <c r="L72" s="487"/>
    </row>
    <row r="73" spans="2:12" ht="22.5" customHeight="1" x14ac:dyDescent="0.25">
      <c r="B73" s="363"/>
      <c r="C73" s="366"/>
      <c r="D73" s="656"/>
      <c r="E73" s="656"/>
      <c r="F73" s="656"/>
      <c r="G73" s="656"/>
      <c r="H73" s="656"/>
      <c r="I73" s="656"/>
      <c r="J73" s="487"/>
      <c r="K73" s="487"/>
      <c r="L73" s="487"/>
    </row>
    <row r="74" spans="2:12" ht="22.5" customHeight="1" x14ac:dyDescent="0.25">
      <c r="B74" s="364"/>
      <c r="C74" s="367"/>
      <c r="D74" s="656"/>
      <c r="E74" s="656"/>
      <c r="F74" s="656"/>
      <c r="G74" s="656"/>
      <c r="H74" s="656"/>
      <c r="I74" s="656"/>
      <c r="J74" s="487"/>
      <c r="K74" s="487"/>
      <c r="L74" s="487"/>
    </row>
    <row r="75" spans="2:12" ht="24.75" customHeight="1" x14ac:dyDescent="0.25">
      <c r="B75" s="365"/>
      <c r="C75" s="368"/>
      <c r="D75" s="656"/>
      <c r="E75" s="656"/>
      <c r="F75" s="656"/>
      <c r="G75" s="656"/>
      <c r="H75" s="656"/>
      <c r="I75" s="656"/>
      <c r="J75" s="487"/>
      <c r="K75" s="487"/>
      <c r="L75" s="487"/>
    </row>
    <row r="76" spans="2:12" ht="14.25" customHeight="1" x14ac:dyDescent="0.25">
      <c r="B76" s="369"/>
    </row>
    <row r="77" spans="2:12" ht="15.75" x14ac:dyDescent="0.25">
      <c r="B77" s="29" t="s">
        <v>21</v>
      </c>
    </row>
  </sheetData>
  <mergeCells count="72">
    <mergeCell ref="G4:H5"/>
    <mergeCell ref="I4:K4"/>
    <mergeCell ref="J5:K5"/>
    <mergeCell ref="B13:B14"/>
    <mergeCell ref="C13:C14"/>
    <mergeCell ref="D13:D14"/>
    <mergeCell ref="E13:E14"/>
    <mergeCell ref="F13:F14"/>
    <mergeCell ref="G13:H14"/>
    <mergeCell ref="I13:K13"/>
    <mergeCell ref="J14:K14"/>
    <mergeCell ref="B4:B5"/>
    <mergeCell ref="C4:C5"/>
    <mergeCell ref="D4:D5"/>
    <mergeCell ref="E4:E5"/>
    <mergeCell ref="F4:F5"/>
    <mergeCell ref="G19:H20"/>
    <mergeCell ref="I19:K19"/>
    <mergeCell ref="J20:K20"/>
    <mergeCell ref="G25:H26"/>
    <mergeCell ref="I25:K25"/>
    <mergeCell ref="J26:K26"/>
    <mergeCell ref="B19:B20"/>
    <mergeCell ref="C19:C20"/>
    <mergeCell ref="D19:D20"/>
    <mergeCell ref="E19:E20"/>
    <mergeCell ref="F19:F20"/>
    <mergeCell ref="B25:B26"/>
    <mergeCell ref="C25:C26"/>
    <mergeCell ref="D25:D26"/>
    <mergeCell ref="E25:E26"/>
    <mergeCell ref="F25:F26"/>
    <mergeCell ref="G31:H32"/>
    <mergeCell ref="I31:K31"/>
    <mergeCell ref="J32:K32"/>
    <mergeCell ref="B37:B38"/>
    <mergeCell ref="C37:C38"/>
    <mergeCell ref="D37:D38"/>
    <mergeCell ref="E37:E38"/>
    <mergeCell ref="F37:F38"/>
    <mergeCell ref="G37:H38"/>
    <mergeCell ref="I37:K37"/>
    <mergeCell ref="J38:K38"/>
    <mergeCell ref="B31:B32"/>
    <mergeCell ref="C31:C32"/>
    <mergeCell ref="D31:D32"/>
    <mergeCell ref="E31:E32"/>
    <mergeCell ref="F31:F32"/>
    <mergeCell ref="G50:H51"/>
    <mergeCell ref="I50:K50"/>
    <mergeCell ref="J51:K51"/>
    <mergeCell ref="B59:B60"/>
    <mergeCell ref="C59:C60"/>
    <mergeCell ref="D59:D60"/>
    <mergeCell ref="E59:E60"/>
    <mergeCell ref="F59:F60"/>
    <mergeCell ref="G59:H60"/>
    <mergeCell ref="I59:K59"/>
    <mergeCell ref="J60:K60"/>
    <mergeCell ref="B50:B51"/>
    <mergeCell ref="C50:C51"/>
    <mergeCell ref="D50:D51"/>
    <mergeCell ref="E50:E51"/>
    <mergeCell ref="F50:F51"/>
    <mergeCell ref="G45:H46"/>
    <mergeCell ref="I45:K45"/>
    <mergeCell ref="J46:K46"/>
    <mergeCell ref="B45:B46"/>
    <mergeCell ref="C45:C46"/>
    <mergeCell ref="D45:D46"/>
    <mergeCell ref="E45:E46"/>
    <mergeCell ref="F45:F46"/>
  </mergeCells>
  <hyperlinks>
    <hyperlink ref="B77" location="Contents!A1" tooltip="Contents Page" display="Return to Contents Pag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X90"/>
  <sheetViews>
    <sheetView showGridLines="0" zoomScaleNormal="100" workbookViewId="0">
      <selection activeCell="M7" sqref="M7"/>
    </sheetView>
  </sheetViews>
  <sheetFormatPr defaultRowHeight="14.25" x14ac:dyDescent="0.2"/>
  <cols>
    <col min="1" max="1" width="8.7109375" style="10" customWidth="1"/>
    <col min="2" max="2" width="12.7109375" style="10" customWidth="1"/>
    <col min="3" max="3" width="11.28515625" style="10" customWidth="1"/>
    <col min="4" max="4" width="7.42578125" style="1" hidden="1" customWidth="1"/>
    <col min="5" max="5" width="10.7109375" style="1" hidden="1" customWidth="1"/>
    <col min="6" max="6" width="11.28515625" style="1" hidden="1" customWidth="1"/>
    <col min="7" max="7" width="18.7109375" style="10" customWidth="1"/>
    <col min="8" max="8" width="10.5703125" style="10" customWidth="1"/>
    <col min="9" max="9" width="9" style="10" hidden="1" customWidth="1"/>
    <col min="10" max="10" width="13" style="10" customWidth="1"/>
    <col min="11" max="11" width="13.7109375" style="10" customWidth="1"/>
    <col min="12" max="12" width="9.140625" style="10" customWidth="1"/>
    <col min="13" max="16384" width="9.140625" style="10"/>
  </cols>
  <sheetData>
    <row r="1" spans="2:24" x14ac:dyDescent="0.2">
      <c r="B1" s="163" t="s">
        <v>482</v>
      </c>
      <c r="C1" s="13"/>
      <c r="D1" s="13"/>
      <c r="E1" s="13"/>
      <c r="F1" s="13"/>
      <c r="G1" s="13"/>
      <c r="H1" s="13"/>
      <c r="I1" s="13"/>
      <c r="J1" s="13"/>
      <c r="K1" s="13"/>
      <c r="L1" s="13"/>
      <c r="M1" s="13"/>
    </row>
    <row r="2" spans="2:24" x14ac:dyDescent="0.2">
      <c r="D2" s="10"/>
      <c r="E2" s="10"/>
      <c r="F2" s="10"/>
    </row>
    <row r="3" spans="2:24" ht="15" customHeight="1" x14ac:dyDescent="0.2">
      <c r="B3" s="13" t="s">
        <v>9</v>
      </c>
      <c r="D3" s="10"/>
      <c r="E3" s="10"/>
      <c r="F3" s="10"/>
    </row>
    <row r="4" spans="2:24" ht="15" customHeight="1" x14ac:dyDescent="0.25">
      <c r="B4" s="14" t="s">
        <v>209</v>
      </c>
      <c r="D4" s="2"/>
      <c r="E4" s="2"/>
      <c r="F4" s="2"/>
      <c r="G4" s="32"/>
      <c r="H4" s="32"/>
      <c r="I4" s="9"/>
      <c r="J4" s="9"/>
      <c r="N4" s="675" t="s">
        <v>683</v>
      </c>
      <c r="O4" s="675"/>
      <c r="P4" s="675"/>
      <c r="Q4" s="675"/>
      <c r="R4" s="675"/>
      <c r="S4" s="675"/>
      <c r="T4" s="675"/>
      <c r="U4" s="675"/>
      <c r="V4" s="675"/>
      <c r="W4" s="675"/>
    </row>
    <row r="5" spans="2:24" s="9" customFormat="1" ht="15" customHeight="1" x14ac:dyDescent="0.2">
      <c r="B5" s="13" t="s">
        <v>675</v>
      </c>
      <c r="D5" s="2"/>
      <c r="E5" s="2"/>
      <c r="F5" s="2"/>
    </row>
    <row r="6" spans="2:24" ht="15" customHeight="1" thickBot="1" x14ac:dyDescent="0.25"/>
    <row r="7" spans="2:24" ht="45" customHeight="1" x14ac:dyDescent="0.2">
      <c r="B7" s="234" t="s">
        <v>0</v>
      </c>
      <c r="C7" s="93" t="s">
        <v>32</v>
      </c>
      <c r="D7" s="439" t="s">
        <v>477</v>
      </c>
      <c r="E7" s="439" t="s">
        <v>478</v>
      </c>
      <c r="F7" s="439" t="s">
        <v>413</v>
      </c>
      <c r="G7" s="443" t="s">
        <v>571</v>
      </c>
      <c r="H7" s="457" t="s">
        <v>2</v>
      </c>
      <c r="I7" s="253"/>
      <c r="J7" s="165" t="s">
        <v>26</v>
      </c>
      <c r="K7" s="227" t="s">
        <v>235</v>
      </c>
    </row>
    <row r="8" spans="2:24" ht="15" customHeight="1" x14ac:dyDescent="0.2">
      <c r="B8" s="94">
        <v>2004</v>
      </c>
      <c r="C8" s="95">
        <v>147</v>
      </c>
      <c r="D8" s="110">
        <v>5646</v>
      </c>
      <c r="E8" s="110">
        <f>D8*1.609</f>
        <v>9084.4140000000007</v>
      </c>
      <c r="F8" s="94">
        <v>1714042</v>
      </c>
      <c r="G8" s="183">
        <f>E8*F8/100000000</f>
        <v>155.71067141387999</v>
      </c>
      <c r="H8" s="183">
        <f t="shared" ref="H8:H20" si="0">C8/G8</f>
        <v>0.94405860988983237</v>
      </c>
      <c r="I8" s="188">
        <f t="shared" ref="I8:I24" si="1">$H$24</f>
        <v>0.76882670606346815</v>
      </c>
      <c r="J8" s="96"/>
      <c r="K8" s="96"/>
    </row>
    <row r="9" spans="2:24" ht="15" customHeight="1" x14ac:dyDescent="0.2">
      <c r="B9" s="77">
        <v>2005</v>
      </c>
      <c r="C9" s="87">
        <v>135</v>
      </c>
      <c r="D9" s="76">
        <v>5735</v>
      </c>
      <c r="E9" s="76">
        <f t="shared" ref="E9:E23" si="2">D9*1.609</f>
        <v>9227.6149999999998</v>
      </c>
      <c r="F9" s="77">
        <v>1727733</v>
      </c>
      <c r="G9" s="182">
        <f t="shared" ref="G9:G20" si="3">E9*F9/100000000</f>
        <v>159.42854946795001</v>
      </c>
      <c r="H9" s="182">
        <f t="shared" si="0"/>
        <v>0.84677431018802007</v>
      </c>
      <c r="I9" s="189">
        <f t="shared" si="1"/>
        <v>0.76882670606346815</v>
      </c>
      <c r="J9" s="80"/>
      <c r="K9" s="80">
        <f t="shared" ref="K9:K12" si="4">(H9-H8)/H8</f>
        <v>-0.10304900424896814</v>
      </c>
      <c r="X9" s="288"/>
    </row>
    <row r="10" spans="2:24" ht="15" customHeight="1" x14ac:dyDescent="0.2">
      <c r="B10" s="94">
        <v>2006</v>
      </c>
      <c r="C10" s="95">
        <v>126</v>
      </c>
      <c r="D10" s="110">
        <v>5866</v>
      </c>
      <c r="E10" s="110">
        <f t="shared" si="2"/>
        <v>9438.3940000000002</v>
      </c>
      <c r="F10" s="94">
        <v>1743113</v>
      </c>
      <c r="G10" s="183">
        <f t="shared" si="3"/>
        <v>164.52187280522</v>
      </c>
      <c r="H10" s="183">
        <f t="shared" si="0"/>
        <v>0.76585561452472251</v>
      </c>
      <c r="I10" s="188">
        <f t="shared" si="1"/>
        <v>0.76882670606346815</v>
      </c>
      <c r="J10" s="96"/>
      <c r="K10" s="96">
        <f t="shared" si="4"/>
        <v>-9.5561113143985396E-2</v>
      </c>
      <c r="X10" s="288"/>
    </row>
    <row r="11" spans="2:24" ht="15" customHeight="1" x14ac:dyDescent="0.2">
      <c r="B11" s="77">
        <v>2007</v>
      </c>
      <c r="C11" s="87">
        <v>113</v>
      </c>
      <c r="D11" s="76">
        <v>5763</v>
      </c>
      <c r="E11" s="76">
        <f t="shared" si="2"/>
        <v>9272.6669999999995</v>
      </c>
      <c r="F11" s="77">
        <v>1761683</v>
      </c>
      <c r="G11" s="182">
        <f t="shared" si="3"/>
        <v>163.35499818560999</v>
      </c>
      <c r="H11" s="182">
        <f t="shared" si="0"/>
        <v>0.69174498028891174</v>
      </c>
      <c r="I11" s="189">
        <f t="shared" si="1"/>
        <v>0.76882670606346815</v>
      </c>
      <c r="J11" s="80"/>
      <c r="K11" s="80">
        <f t="shared" si="4"/>
        <v>-9.6768415390938431E-2</v>
      </c>
      <c r="X11" s="288"/>
    </row>
    <row r="12" spans="2:24" ht="15" customHeight="1" x14ac:dyDescent="0.2">
      <c r="B12" s="94">
        <v>2008</v>
      </c>
      <c r="C12" s="95">
        <v>107</v>
      </c>
      <c r="D12" s="110">
        <v>5798</v>
      </c>
      <c r="E12" s="110">
        <f t="shared" si="2"/>
        <v>9328.982</v>
      </c>
      <c r="F12" s="94">
        <v>1779152</v>
      </c>
      <c r="G12" s="183">
        <f t="shared" si="3"/>
        <v>165.97676983264</v>
      </c>
      <c r="H12" s="183">
        <f t="shared" si="0"/>
        <v>0.64466852866152125</v>
      </c>
      <c r="I12" s="188">
        <f t="shared" si="1"/>
        <v>0.76882670606346815</v>
      </c>
      <c r="J12" s="96"/>
      <c r="K12" s="96">
        <f t="shared" si="4"/>
        <v>-6.8054634249356913E-2</v>
      </c>
      <c r="X12" s="288"/>
    </row>
    <row r="13" spans="2:24" ht="15" customHeight="1" x14ac:dyDescent="0.2">
      <c r="B13" s="77">
        <v>2009</v>
      </c>
      <c r="C13" s="87">
        <v>115</v>
      </c>
      <c r="D13" s="76">
        <v>5768</v>
      </c>
      <c r="E13" s="76">
        <f t="shared" si="2"/>
        <v>9280.7119999999995</v>
      </c>
      <c r="F13" s="77">
        <v>1793333</v>
      </c>
      <c r="G13" s="182">
        <f t="shared" si="3"/>
        <v>166.43407093095999</v>
      </c>
      <c r="H13" s="182">
        <f t="shared" si="0"/>
        <v>0.69096429208719035</v>
      </c>
      <c r="I13" s="189">
        <f t="shared" si="1"/>
        <v>0.76882670606346815</v>
      </c>
      <c r="J13" s="80">
        <f t="shared" ref="J13:J23" si="5">(H13-$H$24)/$H$24</f>
        <v>-0.10127433576670021</v>
      </c>
      <c r="K13" s="80">
        <f>(H13-H12)/H12</f>
        <v>7.1813282900267603E-2</v>
      </c>
      <c r="X13" s="288"/>
    </row>
    <row r="14" spans="2:24" ht="15" customHeight="1" x14ac:dyDescent="0.2">
      <c r="B14" s="94">
        <v>2010</v>
      </c>
      <c r="C14" s="95">
        <v>55</v>
      </c>
      <c r="D14" s="440">
        <v>5750</v>
      </c>
      <c r="E14" s="110">
        <f t="shared" si="2"/>
        <v>9251.75</v>
      </c>
      <c r="F14" s="94">
        <v>1804833</v>
      </c>
      <c r="G14" s="186">
        <f t="shared" si="3"/>
        <v>166.9786370775</v>
      </c>
      <c r="H14" s="183">
        <f t="shared" si="0"/>
        <v>0.32938345265372349</v>
      </c>
      <c r="I14" s="188">
        <f t="shared" si="1"/>
        <v>0.76882670606346815</v>
      </c>
      <c r="J14" s="96">
        <f t="shared" si="5"/>
        <v>-0.57157646833026088</v>
      </c>
      <c r="K14" s="96">
        <f t="shared" ref="K14:K18" si="6">(H14-H13)/H13</f>
        <v>-0.52329887893517979</v>
      </c>
      <c r="X14" s="288"/>
    </row>
    <row r="15" spans="2:24" ht="15" customHeight="1" x14ac:dyDescent="0.2">
      <c r="B15" s="77">
        <v>2011</v>
      </c>
      <c r="C15" s="87">
        <v>59</v>
      </c>
      <c r="D15" s="441">
        <v>5643</v>
      </c>
      <c r="E15" s="76">
        <f t="shared" si="2"/>
        <v>9079.5869999999995</v>
      </c>
      <c r="F15" s="77">
        <v>1814318</v>
      </c>
      <c r="G15" s="187">
        <f t="shared" si="3"/>
        <v>164.73258126665999</v>
      </c>
      <c r="H15" s="182">
        <f t="shared" si="0"/>
        <v>0.35815622839354444</v>
      </c>
      <c r="I15" s="189">
        <f t="shared" si="1"/>
        <v>0.76882670606346815</v>
      </c>
      <c r="J15" s="80">
        <f t="shared" si="5"/>
        <v>-0.53415220157040444</v>
      </c>
      <c r="K15" s="80">
        <f t="shared" si="6"/>
        <v>8.7353434144942912E-2</v>
      </c>
      <c r="X15" s="288"/>
    </row>
    <row r="16" spans="2:24" ht="15" customHeight="1" x14ac:dyDescent="0.2">
      <c r="B16" s="94">
        <v>2012</v>
      </c>
      <c r="C16" s="95">
        <v>48</v>
      </c>
      <c r="D16" s="440">
        <v>5599</v>
      </c>
      <c r="E16" s="110">
        <f t="shared" si="2"/>
        <v>9008.7909999999993</v>
      </c>
      <c r="F16" s="94">
        <v>1823634</v>
      </c>
      <c r="G16" s="186">
        <f t="shared" si="3"/>
        <v>164.28737566493999</v>
      </c>
      <c r="H16" s="183">
        <f t="shared" si="0"/>
        <v>0.29217095839363094</v>
      </c>
      <c r="I16" s="188">
        <f t="shared" si="1"/>
        <v>0.76882670606346815</v>
      </c>
      <c r="J16" s="96">
        <f t="shared" si="5"/>
        <v>-0.61997813539854885</v>
      </c>
      <c r="K16" s="96">
        <f t="shared" si="6"/>
        <v>-0.18423599750276701</v>
      </c>
    </row>
    <row r="17" spans="1:15" ht="15" customHeight="1" x14ac:dyDescent="0.2">
      <c r="B17" s="77">
        <v>2013</v>
      </c>
      <c r="C17" s="87">
        <v>57</v>
      </c>
      <c r="D17" s="441">
        <v>5648</v>
      </c>
      <c r="E17" s="76">
        <f t="shared" si="2"/>
        <v>9087.6319999999996</v>
      </c>
      <c r="F17" s="77">
        <v>1829725</v>
      </c>
      <c r="G17" s="187">
        <f t="shared" si="3"/>
        <v>166.27867461199997</v>
      </c>
      <c r="H17" s="182">
        <f t="shared" si="0"/>
        <v>0.34279801744273969</v>
      </c>
      <c r="I17" s="189">
        <f t="shared" si="1"/>
        <v>0.76882670606346815</v>
      </c>
      <c r="J17" s="80">
        <f t="shared" si="5"/>
        <v>-0.55412836892994055</v>
      </c>
      <c r="K17" s="80">
        <f t="shared" si="6"/>
        <v>0.17327888893358392</v>
      </c>
    </row>
    <row r="18" spans="1:15" ht="15" customHeight="1" x14ac:dyDescent="0.2">
      <c r="B18" s="94">
        <v>2014</v>
      </c>
      <c r="C18" s="95">
        <v>79</v>
      </c>
      <c r="D18" s="440">
        <v>5654</v>
      </c>
      <c r="E18" s="110">
        <f t="shared" si="2"/>
        <v>9097.2860000000001</v>
      </c>
      <c r="F18" s="94">
        <v>1840498</v>
      </c>
      <c r="G18" s="186">
        <f t="shared" si="3"/>
        <v>167.43536688428</v>
      </c>
      <c r="H18" s="183">
        <f t="shared" si="0"/>
        <v>0.47182385340726407</v>
      </c>
      <c r="I18" s="188">
        <f t="shared" si="1"/>
        <v>0.76882670606346815</v>
      </c>
      <c r="J18" s="96">
        <f t="shared" si="5"/>
        <v>-0.38630662841684105</v>
      </c>
      <c r="K18" s="96">
        <f t="shared" si="6"/>
        <v>0.37639026306818302</v>
      </c>
    </row>
    <row r="19" spans="1:15" ht="15" customHeight="1" x14ac:dyDescent="0.2">
      <c r="B19" s="77">
        <v>2015</v>
      </c>
      <c r="C19" s="87">
        <v>74</v>
      </c>
      <c r="D19" s="441">
        <v>5510</v>
      </c>
      <c r="E19" s="76">
        <f t="shared" si="2"/>
        <v>8865.59</v>
      </c>
      <c r="F19" s="77">
        <v>1851621</v>
      </c>
      <c r="G19" s="187">
        <f t="shared" si="3"/>
        <v>164.1571262139</v>
      </c>
      <c r="H19" s="182">
        <f t="shared" si="0"/>
        <v>0.45078761858669802</v>
      </c>
      <c r="I19" s="189">
        <f t="shared" si="1"/>
        <v>0.76882670606346815</v>
      </c>
      <c r="J19" s="80">
        <f t="shared" si="5"/>
        <v>-0.41366810617855326</v>
      </c>
      <c r="K19" s="80">
        <f t="shared" ref="K19:K20" si="7">(H19-H18)/H18</f>
        <v>-4.4584932848675214E-2</v>
      </c>
    </row>
    <row r="20" spans="1:15" ht="15" customHeight="1" x14ac:dyDescent="0.2">
      <c r="B20" s="94">
        <v>2016</v>
      </c>
      <c r="C20" s="95">
        <v>68</v>
      </c>
      <c r="D20" s="440">
        <v>5377</v>
      </c>
      <c r="E20" s="110">
        <f t="shared" si="2"/>
        <v>8651.5930000000008</v>
      </c>
      <c r="F20" s="94">
        <v>1862137</v>
      </c>
      <c r="G20" s="186">
        <f t="shared" si="3"/>
        <v>161.10451434241</v>
      </c>
      <c r="H20" s="183">
        <f t="shared" si="0"/>
        <v>0.4220862480332081</v>
      </c>
      <c r="I20" s="188">
        <f t="shared" si="1"/>
        <v>0.76882670606346815</v>
      </c>
      <c r="J20" s="96">
        <f t="shared" si="5"/>
        <v>-0.4509994974103253</v>
      </c>
      <c r="K20" s="96">
        <f t="shared" si="7"/>
        <v>-6.3669385249475116E-2</v>
      </c>
    </row>
    <row r="21" spans="1:15" ht="15" customHeight="1" x14ac:dyDescent="0.2">
      <c r="B21" s="478">
        <v>2017</v>
      </c>
      <c r="C21" s="87">
        <v>63</v>
      </c>
      <c r="D21" s="441">
        <v>5337</v>
      </c>
      <c r="E21" s="76">
        <f t="shared" si="2"/>
        <v>8587.2330000000002</v>
      </c>
      <c r="F21" s="478">
        <v>1870834</v>
      </c>
      <c r="G21" s="187">
        <f t="shared" ref="G21:G23" si="8">E21*F21/100000000</f>
        <v>160.65287462322001</v>
      </c>
      <c r="H21" s="482">
        <f t="shared" ref="H21:H23" si="9">C21/G21</f>
        <v>0.39214984573263451</v>
      </c>
      <c r="I21" s="189">
        <f t="shared" si="1"/>
        <v>0.76882670606346815</v>
      </c>
      <c r="J21" s="80">
        <f t="shared" si="5"/>
        <v>-0.48993727371866064</v>
      </c>
      <c r="K21" s="80">
        <f t="shared" ref="K21:K23" si="10">(H21-H20)/H20</f>
        <v>-7.0924846379307571E-2</v>
      </c>
    </row>
    <row r="22" spans="1:15" ht="15" customHeight="1" x14ac:dyDescent="0.2">
      <c r="B22" s="480">
        <v>2018</v>
      </c>
      <c r="C22" s="95">
        <v>55</v>
      </c>
      <c r="D22" s="440">
        <v>5559</v>
      </c>
      <c r="E22" s="110">
        <f t="shared" ref="E22" si="11">D22*1.609</f>
        <v>8944.4310000000005</v>
      </c>
      <c r="F22" s="480">
        <v>1881641</v>
      </c>
      <c r="G22" s="186">
        <f t="shared" ref="G22" si="12">E22*F22/100000000</f>
        <v>168.30208091271001</v>
      </c>
      <c r="H22" s="483">
        <f t="shared" ref="H22" si="13">C22/G22</f>
        <v>0.32679334504797825</v>
      </c>
      <c r="I22" s="188">
        <f t="shared" si="1"/>
        <v>0.76882670606346815</v>
      </c>
      <c r="J22" s="96">
        <f t="shared" si="5"/>
        <v>-0.57494537784565358</v>
      </c>
      <c r="K22" s="96">
        <f>(H22-H21)/H21</f>
        <v>-0.16666205889372182</v>
      </c>
    </row>
    <row r="23" spans="1:15" ht="15" customHeight="1" x14ac:dyDescent="0.2">
      <c r="B23" s="478">
        <v>2019</v>
      </c>
      <c r="C23" s="87">
        <v>56</v>
      </c>
      <c r="D23" s="441">
        <v>5559</v>
      </c>
      <c r="E23" s="76">
        <f t="shared" si="2"/>
        <v>8944.4310000000005</v>
      </c>
      <c r="F23" s="478">
        <v>1893667</v>
      </c>
      <c r="G23" s="187">
        <f t="shared" si="8"/>
        <v>169.37773818477001</v>
      </c>
      <c r="H23" s="482">
        <f t="shared" si="9"/>
        <v>0.33062196130468441</v>
      </c>
      <c r="I23" s="189">
        <f t="shared" si="1"/>
        <v>0.76882670606346815</v>
      </c>
      <c r="J23" s="98">
        <f t="shared" si="5"/>
        <v>-0.56996556090314721</v>
      </c>
      <c r="K23" s="98">
        <f t="shared" si="10"/>
        <v>1.1715710600361412E-2</v>
      </c>
    </row>
    <row r="24" spans="1:15" ht="30" customHeight="1" thickBot="1" x14ac:dyDescent="0.25">
      <c r="B24" s="43" t="s">
        <v>22</v>
      </c>
      <c r="C24" s="47">
        <f>C38</f>
        <v>125.6</v>
      </c>
      <c r="D24" s="47">
        <f t="shared" ref="D24:H24" si="14">D38</f>
        <v>5818</v>
      </c>
      <c r="E24" s="47">
        <f t="shared" si="14"/>
        <v>9361.1620000000003</v>
      </c>
      <c r="F24" s="47">
        <f t="shared" si="14"/>
        <v>1745144.6</v>
      </c>
      <c r="G24" s="181">
        <f t="shared" si="14"/>
        <v>163.36581314025202</v>
      </c>
      <c r="H24" s="181">
        <f t="shared" si="14"/>
        <v>0.76882670606346815</v>
      </c>
      <c r="I24" s="184">
        <f t="shared" si="1"/>
        <v>0.76882670606346815</v>
      </c>
      <c r="J24" s="86"/>
      <c r="K24" s="81"/>
    </row>
    <row r="25" spans="1:15" ht="11.25" customHeight="1" x14ac:dyDescent="0.2">
      <c r="B25" s="17"/>
      <c r="C25" s="18"/>
      <c r="D25" s="144"/>
      <c r="F25" s="144"/>
      <c r="G25" s="34"/>
      <c r="H25" s="33"/>
      <c r="M25" s="23"/>
      <c r="N25" s="23"/>
      <c r="O25" s="23"/>
    </row>
    <row r="26" spans="1:15" ht="12.75" customHeight="1" x14ac:dyDescent="0.2">
      <c r="B26" s="213" t="s">
        <v>228</v>
      </c>
      <c r="C26" s="217"/>
      <c r="D26" s="218"/>
      <c r="E26" s="218"/>
      <c r="F26" s="218"/>
      <c r="G26" s="217"/>
      <c r="H26" s="217"/>
      <c r="I26" s="217"/>
      <c r="J26" s="217"/>
      <c r="K26" s="217"/>
      <c r="L26" s="23"/>
    </row>
    <row r="27" spans="1:15" ht="26.25" customHeight="1" x14ac:dyDescent="0.2">
      <c r="B27" s="688" t="s">
        <v>502</v>
      </c>
      <c r="C27" s="688"/>
      <c r="D27" s="688"/>
      <c r="E27" s="688"/>
      <c r="F27" s="688"/>
      <c r="G27" s="688"/>
      <c r="H27" s="688"/>
      <c r="I27" s="688"/>
      <c r="J27" s="688"/>
      <c r="K27" s="688"/>
      <c r="L27" s="303"/>
      <c r="M27" s="200"/>
      <c r="N27" s="200"/>
    </row>
    <row r="28" spans="1:15" ht="14.25" customHeight="1" x14ac:dyDescent="0.2">
      <c r="B28" s="678"/>
      <c r="C28" s="678"/>
      <c r="D28" s="678"/>
      <c r="E28" s="678"/>
      <c r="F28" s="678"/>
      <c r="G28" s="678"/>
      <c r="H28" s="678"/>
      <c r="I28" s="678"/>
      <c r="J28" s="678"/>
      <c r="K28" s="678"/>
      <c r="L28" s="201"/>
      <c r="M28" s="201"/>
      <c r="N28" s="201"/>
    </row>
    <row r="29" spans="1:15" x14ac:dyDescent="0.2">
      <c r="B29" s="104"/>
      <c r="C29" s="104"/>
      <c r="D29" s="142"/>
      <c r="E29" s="142"/>
      <c r="F29" s="142"/>
      <c r="G29" s="104"/>
      <c r="H29" s="104"/>
      <c r="I29" s="104"/>
      <c r="J29" s="104"/>
      <c r="K29" s="104"/>
      <c r="L29" s="104"/>
    </row>
    <row r="30" spans="1:15" ht="15" x14ac:dyDescent="0.2">
      <c r="B30" s="29" t="s">
        <v>21</v>
      </c>
      <c r="C30" s="9"/>
      <c r="G30" s="9"/>
    </row>
    <row r="31" spans="1:15" ht="15" x14ac:dyDescent="0.2">
      <c r="B31" s="29"/>
      <c r="C31" s="9"/>
      <c r="D31" s="10"/>
      <c r="E31" s="10"/>
      <c r="F31" s="10"/>
      <c r="G31" s="9"/>
    </row>
    <row r="32" spans="1:15" s="1" customFormat="1" ht="15" customHeight="1" x14ac:dyDescent="0.25">
      <c r="A32" s="10"/>
      <c r="B32" s="10"/>
      <c r="C32" s="10"/>
      <c r="D32" s="10"/>
      <c r="E32" s="525"/>
      <c r="F32" s="10"/>
      <c r="G32" s="10"/>
      <c r="H32" s="10"/>
      <c r="I32" s="10"/>
      <c r="J32" s="10"/>
      <c r="K32" s="10"/>
      <c r="L32" s="10"/>
      <c r="M32" s="10"/>
    </row>
    <row r="33" spans="1:23" s="1" customFormat="1" ht="15" customHeight="1" x14ac:dyDescent="0.25">
      <c r="A33" s="10"/>
      <c r="B33" s="13" t="s">
        <v>165</v>
      </c>
      <c r="C33" s="10"/>
      <c r="D33" s="10"/>
      <c r="E33" s="10"/>
      <c r="F33" s="10"/>
      <c r="G33" s="10"/>
      <c r="H33" s="10"/>
      <c r="V33" s="103"/>
    </row>
    <row r="34" spans="1:23" s="1" customFormat="1" ht="30.75" customHeight="1" x14ac:dyDescent="0.25">
      <c r="A34" s="10"/>
      <c r="B34" s="679" t="s">
        <v>218</v>
      </c>
      <c r="C34" s="679"/>
      <c r="D34" s="679"/>
      <c r="E34" s="679"/>
      <c r="F34" s="679"/>
      <c r="G34" s="679"/>
      <c r="H34" s="679"/>
      <c r="I34" s="679"/>
      <c r="J34" s="679"/>
      <c r="K34" s="102"/>
      <c r="L34" s="102"/>
      <c r="N34" s="681" t="s">
        <v>684</v>
      </c>
      <c r="O34" s="681"/>
      <c r="P34" s="681"/>
      <c r="Q34" s="681"/>
      <c r="R34" s="681"/>
      <c r="S34" s="681"/>
      <c r="T34" s="681"/>
      <c r="U34" s="681"/>
      <c r="V34" s="681"/>
      <c r="W34" s="681"/>
    </row>
    <row r="35" spans="1:23" s="1" customFormat="1" ht="15" customHeight="1" x14ac:dyDescent="0.25">
      <c r="A35" s="10"/>
      <c r="B35" s="13" t="s">
        <v>675</v>
      </c>
      <c r="C35" s="2"/>
      <c r="D35" s="2"/>
      <c r="E35" s="2"/>
      <c r="F35" s="2"/>
      <c r="G35" s="2"/>
      <c r="H35" s="2"/>
      <c r="I35" s="140"/>
      <c r="J35" s="141"/>
      <c r="K35" s="10"/>
      <c r="L35" s="10"/>
      <c r="M35" s="103"/>
      <c r="N35" s="681"/>
      <c r="O35" s="681"/>
      <c r="P35" s="681"/>
      <c r="Q35" s="681"/>
      <c r="R35" s="681"/>
      <c r="S35" s="681"/>
      <c r="T35" s="681"/>
      <c r="U35" s="681"/>
      <c r="V35" s="681"/>
      <c r="W35" s="681"/>
    </row>
    <row r="36" spans="1:23" s="1" customFormat="1" ht="15" customHeight="1" thickBot="1" x14ac:dyDescent="0.25">
      <c r="A36" s="10"/>
      <c r="B36" s="2"/>
      <c r="C36" s="2"/>
      <c r="D36" s="2"/>
      <c r="E36" s="2"/>
      <c r="F36" s="2"/>
      <c r="G36" s="2"/>
      <c r="H36" s="2"/>
      <c r="I36" s="140"/>
      <c r="J36" s="141"/>
      <c r="K36" s="10"/>
      <c r="L36" s="10"/>
    </row>
    <row r="37" spans="1:23" s="1" customFormat="1" ht="45" customHeight="1" x14ac:dyDescent="0.2">
      <c r="A37" s="10"/>
      <c r="B37" s="234" t="s">
        <v>0</v>
      </c>
      <c r="C37" s="93" t="s">
        <v>32</v>
      </c>
      <c r="D37" s="439" t="s">
        <v>477</v>
      </c>
      <c r="E37" s="439" t="s">
        <v>478</v>
      </c>
      <c r="F37" s="439" t="s">
        <v>413</v>
      </c>
      <c r="G37" s="443" t="s">
        <v>571</v>
      </c>
      <c r="H37" s="686" t="s">
        <v>2</v>
      </c>
      <c r="I37" s="686"/>
      <c r="J37" s="165" t="s">
        <v>26</v>
      </c>
      <c r="K37" s="230" t="s">
        <v>241</v>
      </c>
      <c r="L37" s="10"/>
    </row>
    <row r="38" spans="1:23" s="1" customFormat="1" ht="15" customHeight="1" x14ac:dyDescent="0.2">
      <c r="A38" s="342" t="s">
        <v>364</v>
      </c>
      <c r="B38" s="94" t="s">
        <v>1</v>
      </c>
      <c r="C38" s="110">
        <f t="shared" ref="C38:C49" si="15">AVERAGE(C8:C12)</f>
        <v>125.6</v>
      </c>
      <c r="D38" s="110">
        <v>5818</v>
      </c>
      <c r="E38" s="110">
        <f t="shared" ref="E38:E49" si="16">D38*1.609</f>
        <v>9361.1620000000003</v>
      </c>
      <c r="F38" s="110">
        <f t="shared" ref="F38:F49" si="17">AVERAGE(F8:F12)</f>
        <v>1745144.6</v>
      </c>
      <c r="G38" s="183">
        <f>E38*F38/100000000</f>
        <v>163.36581314025202</v>
      </c>
      <c r="H38" s="183">
        <f>C38/G38</f>
        <v>0.76882670606346815</v>
      </c>
      <c r="I38" s="183">
        <f t="shared" ref="I38:I50" si="18">$H$50</f>
        <v>0.76882670606346815</v>
      </c>
      <c r="J38" s="96"/>
      <c r="K38" s="96"/>
      <c r="L38" s="10"/>
    </row>
    <row r="39" spans="1:23" s="1" customFormat="1" ht="15" customHeight="1" x14ac:dyDescent="0.2">
      <c r="A39" s="342" t="s">
        <v>365</v>
      </c>
      <c r="B39" s="77" t="s">
        <v>39</v>
      </c>
      <c r="C39" s="76">
        <f t="shared" si="15"/>
        <v>119.2</v>
      </c>
      <c r="D39" s="76">
        <v>5788</v>
      </c>
      <c r="E39" s="116">
        <f t="shared" si="16"/>
        <v>9312.8919999999998</v>
      </c>
      <c r="F39" s="116">
        <f t="shared" si="17"/>
        <v>1761002.8</v>
      </c>
      <c r="G39" s="182">
        <f t="shared" ref="G39:G46" si="19">E39*F39/100000000</f>
        <v>164.000288880976</v>
      </c>
      <c r="H39" s="182">
        <f t="shared" ref="H39:H46" si="20">C39/G39</f>
        <v>0.72682798800744786</v>
      </c>
      <c r="I39" s="182">
        <f t="shared" si="18"/>
        <v>0.76882670606346815</v>
      </c>
      <c r="J39" s="80">
        <f t="shared" ref="J39:J49" si="21">(H39-$H$50)/$H$50</f>
        <v>-5.4627028073805248E-2</v>
      </c>
      <c r="K39" s="80">
        <f t="shared" ref="K39:K49" si="22">(H39-H38)/H38</f>
        <v>-5.4627028073805248E-2</v>
      </c>
      <c r="L39" s="10"/>
    </row>
    <row r="40" spans="1:23" s="1" customFormat="1" ht="15" customHeight="1" x14ac:dyDescent="0.2">
      <c r="A40" s="342" t="s">
        <v>367</v>
      </c>
      <c r="B40" s="94" t="s">
        <v>40</v>
      </c>
      <c r="C40" s="110">
        <f t="shared" si="15"/>
        <v>103.2</v>
      </c>
      <c r="D40" s="110">
        <v>5760</v>
      </c>
      <c r="E40" s="110">
        <f t="shared" si="16"/>
        <v>9267.84</v>
      </c>
      <c r="F40" s="110">
        <f t="shared" si="17"/>
        <v>1776422.8</v>
      </c>
      <c r="G40" s="183">
        <f t="shared" si="19"/>
        <v>164.63602282752001</v>
      </c>
      <c r="H40" s="183">
        <f t="shared" si="20"/>
        <v>0.62683729980599023</v>
      </c>
      <c r="I40" s="183">
        <f t="shared" si="18"/>
        <v>0.76882670606346815</v>
      </c>
      <c r="J40" s="96">
        <f t="shared" si="21"/>
        <v>-0.18468323893753558</v>
      </c>
      <c r="K40" s="96">
        <f t="shared" si="22"/>
        <v>-0.13757132340978731</v>
      </c>
      <c r="L40" s="10"/>
    </row>
    <row r="41" spans="1:23" s="1" customFormat="1" ht="15" customHeight="1" x14ac:dyDescent="0.2">
      <c r="A41" s="342" t="s">
        <v>366</v>
      </c>
      <c r="B41" s="77" t="s">
        <v>41</v>
      </c>
      <c r="C41" s="76">
        <f t="shared" si="15"/>
        <v>89.8</v>
      </c>
      <c r="D41" s="76">
        <v>5686</v>
      </c>
      <c r="E41" s="116">
        <f t="shared" si="16"/>
        <v>9148.7739999999994</v>
      </c>
      <c r="F41" s="116">
        <f t="shared" si="17"/>
        <v>1790663.8</v>
      </c>
      <c r="G41" s="182">
        <f t="shared" si="19"/>
        <v>163.823784161812</v>
      </c>
      <c r="H41" s="182">
        <f t="shared" si="20"/>
        <v>0.5481499555113607</v>
      </c>
      <c r="I41" s="182">
        <f t="shared" si="18"/>
        <v>0.76882670606346815</v>
      </c>
      <c r="J41" s="80">
        <f t="shared" si="21"/>
        <v>-0.28703054773163689</v>
      </c>
      <c r="K41" s="80">
        <f t="shared" si="22"/>
        <v>-0.12553073073185614</v>
      </c>
      <c r="L41" s="10"/>
    </row>
    <row r="42" spans="1:23" s="1" customFormat="1" ht="15" customHeight="1" x14ac:dyDescent="0.2">
      <c r="A42" s="342" t="s">
        <v>368</v>
      </c>
      <c r="B42" s="94" t="s">
        <v>104</v>
      </c>
      <c r="C42" s="110">
        <f t="shared" si="15"/>
        <v>76.8</v>
      </c>
      <c r="D42" s="110">
        <v>5694</v>
      </c>
      <c r="E42" s="110">
        <f t="shared" si="16"/>
        <v>9161.6460000000006</v>
      </c>
      <c r="F42" s="110">
        <f t="shared" si="17"/>
        <v>1803054</v>
      </c>
      <c r="G42" s="183">
        <f t="shared" si="19"/>
        <v>165.18942466884002</v>
      </c>
      <c r="H42" s="183">
        <f t="shared" si="20"/>
        <v>0.46492080321705315</v>
      </c>
      <c r="I42" s="183">
        <f t="shared" si="18"/>
        <v>0.76882670606346815</v>
      </c>
      <c r="J42" s="96">
        <f t="shared" si="21"/>
        <v>-0.39528531000499217</v>
      </c>
      <c r="K42" s="96">
        <f t="shared" si="22"/>
        <v>-0.15183646638567058</v>
      </c>
      <c r="L42" s="10"/>
    </row>
    <row r="43" spans="1:23" s="1" customFormat="1" ht="15" customHeight="1" x14ac:dyDescent="0.2">
      <c r="A43" s="342" t="s">
        <v>369</v>
      </c>
      <c r="B43" s="77" t="s">
        <v>176</v>
      </c>
      <c r="C43" s="76">
        <f t="shared" si="15"/>
        <v>66.8</v>
      </c>
      <c r="D43" s="76">
        <v>5671</v>
      </c>
      <c r="E43" s="116">
        <f t="shared" si="16"/>
        <v>9124.6389999999992</v>
      </c>
      <c r="F43" s="116">
        <f t="shared" si="17"/>
        <v>1813168.6</v>
      </c>
      <c r="G43" s="182">
        <f t="shared" si="19"/>
        <v>165.445089211354</v>
      </c>
      <c r="H43" s="182">
        <f t="shared" si="20"/>
        <v>0.40375933984153406</v>
      </c>
      <c r="I43" s="182">
        <f t="shared" si="18"/>
        <v>0.76882670606346815</v>
      </c>
      <c r="J43" s="80">
        <f t="shared" si="21"/>
        <v>-0.47483699947306079</v>
      </c>
      <c r="K43" s="80">
        <f t="shared" si="22"/>
        <v>-0.13155243420450949</v>
      </c>
      <c r="L43" s="10"/>
    </row>
    <row r="44" spans="1:23" s="1" customFormat="1" ht="15" customHeight="1" x14ac:dyDescent="0.2">
      <c r="A44" s="342" t="s">
        <v>371</v>
      </c>
      <c r="B44" s="94" t="s">
        <v>207</v>
      </c>
      <c r="C44" s="110">
        <f t="shared" si="15"/>
        <v>59.6</v>
      </c>
      <c r="D44" s="110">
        <v>5612</v>
      </c>
      <c r="E44" s="110">
        <f t="shared" si="16"/>
        <v>9029.7080000000005</v>
      </c>
      <c r="F44" s="110">
        <f t="shared" si="17"/>
        <v>1822601.6</v>
      </c>
      <c r="G44" s="183">
        <f t="shared" si="19"/>
        <v>164.57560248332803</v>
      </c>
      <c r="H44" s="183">
        <f t="shared" si="20"/>
        <v>0.36214359297902404</v>
      </c>
      <c r="I44" s="183">
        <f t="shared" si="18"/>
        <v>0.76882670606346815</v>
      </c>
      <c r="J44" s="96">
        <f t="shared" si="21"/>
        <v>-0.52896590333956428</v>
      </c>
      <c r="K44" s="96">
        <f t="shared" si="22"/>
        <v>-0.10307067293810022</v>
      </c>
      <c r="L44" s="10"/>
    </row>
    <row r="45" spans="1:23" s="1" customFormat="1" ht="15" customHeight="1" x14ac:dyDescent="0.2">
      <c r="A45" s="342" t="s">
        <v>370</v>
      </c>
      <c r="B45" s="77" t="s">
        <v>336</v>
      </c>
      <c r="C45" s="76">
        <f t="shared" si="15"/>
        <v>63.4</v>
      </c>
      <c r="D45" s="76">
        <v>5549</v>
      </c>
      <c r="E45" s="116">
        <f t="shared" si="16"/>
        <v>8928.3410000000003</v>
      </c>
      <c r="F45" s="116">
        <f t="shared" si="17"/>
        <v>1831959.2</v>
      </c>
      <c r="G45" s="182">
        <f t="shared" si="19"/>
        <v>163.56356435687201</v>
      </c>
      <c r="H45" s="182">
        <f t="shared" si="20"/>
        <v>0.38761688918486992</v>
      </c>
      <c r="I45" s="182">
        <f t="shared" si="18"/>
        <v>0.76882670606346815</v>
      </c>
      <c r="J45" s="80">
        <f t="shared" si="21"/>
        <v>-0.49583321426288829</v>
      </c>
      <c r="K45" s="80">
        <f t="shared" si="22"/>
        <v>7.0340319971700649E-2</v>
      </c>
      <c r="L45" s="10"/>
    </row>
    <row r="46" spans="1:23" s="1" customFormat="1" ht="15" customHeight="1" x14ac:dyDescent="0.2">
      <c r="A46" s="342" t="s">
        <v>468</v>
      </c>
      <c r="B46" s="94" t="s">
        <v>467</v>
      </c>
      <c r="C46" s="110">
        <f t="shared" si="15"/>
        <v>65.2</v>
      </c>
      <c r="D46" s="110">
        <v>5514</v>
      </c>
      <c r="E46" s="110">
        <f t="shared" si="16"/>
        <v>8872.0259999999998</v>
      </c>
      <c r="F46" s="110">
        <f t="shared" si="17"/>
        <v>1841523</v>
      </c>
      <c r="G46" s="183">
        <f t="shared" si="19"/>
        <v>163.38039935597999</v>
      </c>
      <c r="H46" s="183">
        <f t="shared" si="20"/>
        <v>0.399068678109542</v>
      </c>
      <c r="I46" s="183">
        <f t="shared" si="18"/>
        <v>0.76882670606346815</v>
      </c>
      <c r="J46" s="96">
        <f t="shared" si="21"/>
        <v>-0.48093806450500942</v>
      </c>
      <c r="K46" s="96">
        <f t="shared" si="22"/>
        <v>2.9544091715803088E-2</v>
      </c>
      <c r="L46" s="10"/>
    </row>
    <row r="47" spans="1:23" s="1" customFormat="1" ht="15" customHeight="1" x14ac:dyDescent="0.2">
      <c r="A47" s="342" t="s">
        <v>566</v>
      </c>
      <c r="B47" s="478" t="s">
        <v>565</v>
      </c>
      <c r="C47" s="76">
        <f t="shared" si="15"/>
        <v>68.2</v>
      </c>
      <c r="D47" s="76">
        <v>5456</v>
      </c>
      <c r="E47" s="116">
        <f t="shared" si="16"/>
        <v>8778.7039999999997</v>
      </c>
      <c r="F47" s="116">
        <f t="shared" si="17"/>
        <v>1850963</v>
      </c>
      <c r="G47" s="482">
        <f t="shared" ref="G47:G48" si="23">E47*F47/100000000</f>
        <v>162.49056291951999</v>
      </c>
      <c r="H47" s="482">
        <f t="shared" ref="H47:H48" si="24">C47/G47</f>
        <v>0.41971668246222277</v>
      </c>
      <c r="I47" s="482">
        <f t="shared" si="18"/>
        <v>0.76882670606346815</v>
      </c>
      <c r="J47" s="80">
        <f t="shared" si="21"/>
        <v>-0.45408155160055752</v>
      </c>
      <c r="K47" s="80">
        <f t="shared" si="22"/>
        <v>5.1740478482285239E-2</v>
      </c>
      <c r="L47" s="10"/>
    </row>
    <row r="48" spans="1:23" s="1" customFormat="1" ht="15" customHeight="1" x14ac:dyDescent="0.2">
      <c r="A48" s="342" t="s">
        <v>599</v>
      </c>
      <c r="B48" s="480" t="s">
        <v>599</v>
      </c>
      <c r="C48" s="110">
        <f t="shared" si="15"/>
        <v>67.8</v>
      </c>
      <c r="D48" s="110">
        <v>5492</v>
      </c>
      <c r="E48" s="110">
        <f t="shared" ref="E48" si="25">D48*1.609</f>
        <v>8836.6280000000006</v>
      </c>
      <c r="F48" s="110">
        <f t="shared" si="17"/>
        <v>1861346.2</v>
      </c>
      <c r="G48" s="483">
        <f t="shared" si="23"/>
        <v>164.48023948613599</v>
      </c>
      <c r="H48" s="483">
        <f t="shared" si="24"/>
        <v>0.41220757102384237</v>
      </c>
      <c r="I48" s="483">
        <f t="shared" si="18"/>
        <v>0.76882670606346815</v>
      </c>
      <c r="J48" s="96">
        <f t="shared" si="21"/>
        <v>-0.46384852688791245</v>
      </c>
      <c r="K48" s="96">
        <f t="shared" si="22"/>
        <v>-1.7890905346742488E-2</v>
      </c>
      <c r="L48" s="10"/>
    </row>
    <row r="49" spans="1:23" s="1" customFormat="1" ht="15" customHeight="1" x14ac:dyDescent="0.2">
      <c r="A49" s="342" t="s">
        <v>673</v>
      </c>
      <c r="B49" s="478" t="s">
        <v>673</v>
      </c>
      <c r="C49" s="76">
        <f t="shared" si="15"/>
        <v>63.2</v>
      </c>
      <c r="D49" s="76">
        <v>5492</v>
      </c>
      <c r="E49" s="76">
        <f t="shared" si="16"/>
        <v>8836.6280000000006</v>
      </c>
      <c r="F49" s="116">
        <f t="shared" si="17"/>
        <v>1871980</v>
      </c>
      <c r="G49" s="482">
        <f t="shared" ref="G49" si="26">E49*F49/100000000</f>
        <v>165.41990883440002</v>
      </c>
      <c r="H49" s="482">
        <f t="shared" ref="H49" si="27">C49/G49</f>
        <v>0.38205800284455965</v>
      </c>
      <c r="I49" s="482">
        <f t="shared" si="18"/>
        <v>0.76882670606346815</v>
      </c>
      <c r="J49" s="98">
        <f t="shared" si="21"/>
        <v>-0.50306356447896328</v>
      </c>
      <c r="K49" s="98">
        <f t="shared" si="22"/>
        <v>-7.31417137836579E-2</v>
      </c>
      <c r="L49" s="10"/>
    </row>
    <row r="50" spans="1:23" s="1" customFormat="1" ht="30" customHeight="1" thickBot="1" x14ac:dyDescent="0.25">
      <c r="A50" s="10"/>
      <c r="B50" s="43" t="s">
        <v>22</v>
      </c>
      <c r="C50" s="47">
        <f>C38</f>
        <v>125.6</v>
      </c>
      <c r="D50" s="47">
        <f t="shared" ref="D50:H50" si="28">D38</f>
        <v>5818</v>
      </c>
      <c r="E50" s="47">
        <f t="shared" si="28"/>
        <v>9361.1620000000003</v>
      </c>
      <c r="F50" s="47">
        <f t="shared" si="28"/>
        <v>1745144.6</v>
      </c>
      <c r="G50" s="181">
        <f t="shared" si="28"/>
        <v>163.36581314025202</v>
      </c>
      <c r="H50" s="181">
        <f t="shared" si="28"/>
        <v>0.76882670606346815</v>
      </c>
      <c r="I50" s="181">
        <f t="shared" si="18"/>
        <v>0.76882670606346815</v>
      </c>
      <c r="J50" s="118"/>
      <c r="K50" s="81"/>
    </row>
    <row r="51" spans="1:23" s="1" customFormat="1" ht="10.5" customHeight="1" x14ac:dyDescent="0.2">
      <c r="A51" s="10"/>
    </row>
    <row r="52" spans="1:23" s="1" customFormat="1" ht="12" customHeight="1" x14ac:dyDescent="0.2">
      <c r="A52" s="10"/>
      <c r="B52" s="213" t="s">
        <v>228</v>
      </c>
      <c r="C52" s="217"/>
      <c r="D52" s="218"/>
      <c r="E52" s="218"/>
      <c r="F52" s="218"/>
      <c r="G52" s="217"/>
      <c r="H52" s="217"/>
      <c r="I52" s="217"/>
      <c r="J52" s="217"/>
      <c r="K52" s="217"/>
      <c r="L52" s="217"/>
    </row>
    <row r="53" spans="1:23" s="1" customFormat="1" ht="30" customHeight="1" x14ac:dyDescent="0.2">
      <c r="A53" s="10"/>
      <c r="B53" s="688" t="s">
        <v>502</v>
      </c>
      <c r="C53" s="688"/>
      <c r="D53" s="688"/>
      <c r="E53" s="688"/>
      <c r="F53" s="688"/>
      <c r="G53" s="688"/>
      <c r="H53" s="688"/>
      <c r="I53" s="688"/>
      <c r="J53" s="688"/>
      <c r="K53" s="688"/>
      <c r="L53" s="303"/>
    </row>
    <row r="54" spans="1:23" ht="12" customHeight="1" x14ac:dyDescent="0.2">
      <c r="B54" s="678"/>
      <c r="C54" s="678"/>
      <c r="D54" s="678"/>
      <c r="E54" s="678"/>
      <c r="F54" s="678"/>
      <c r="G54" s="678"/>
      <c r="H54" s="678"/>
      <c r="I54" s="678"/>
      <c r="J54" s="678"/>
      <c r="K54" s="678"/>
      <c r="L54" s="201"/>
    </row>
    <row r="55" spans="1:23" s="1" customFormat="1" ht="15" customHeight="1" x14ac:dyDescent="0.2">
      <c r="B55" s="102"/>
      <c r="C55" s="102"/>
      <c r="D55" s="142"/>
      <c r="E55" s="142"/>
      <c r="F55" s="142"/>
      <c r="G55" s="102"/>
      <c r="H55" s="102"/>
      <c r="I55" s="102"/>
      <c r="J55" s="102"/>
      <c r="K55" s="102"/>
      <c r="L55" s="102"/>
    </row>
    <row r="56" spans="1:23" s="1" customFormat="1" ht="15" customHeight="1" x14ac:dyDescent="0.2">
      <c r="B56" s="29" t="s">
        <v>21</v>
      </c>
    </row>
    <row r="57" spans="1:23" s="1" customFormat="1" x14ac:dyDescent="0.2"/>
    <row r="58" spans="1:23" s="1" customFormat="1" x14ac:dyDescent="0.2"/>
    <row r="59" spans="1:23" s="1" customFormat="1" x14ac:dyDescent="0.2">
      <c r="B59" s="13" t="s">
        <v>505</v>
      </c>
    </row>
    <row r="60" spans="1:23" s="1" customFormat="1" ht="30.75" customHeight="1" x14ac:dyDescent="0.25">
      <c r="B60" s="679" t="s">
        <v>506</v>
      </c>
      <c r="C60" s="679"/>
      <c r="D60" s="679"/>
      <c r="E60" s="679"/>
      <c r="F60" s="679"/>
      <c r="G60" s="679"/>
      <c r="H60" s="679"/>
      <c r="I60" s="679"/>
      <c r="J60" s="679"/>
      <c r="N60" s="676" t="s">
        <v>699</v>
      </c>
      <c r="O60" s="676"/>
      <c r="P60" s="676"/>
      <c r="Q60" s="676"/>
      <c r="R60" s="676"/>
      <c r="S60" s="676"/>
      <c r="T60" s="676"/>
      <c r="U60" s="676"/>
      <c r="V60" s="676"/>
      <c r="W60" s="676"/>
    </row>
    <row r="61" spans="1:23" s="1" customFormat="1" x14ac:dyDescent="0.2">
      <c r="B61" s="13" t="s">
        <v>675</v>
      </c>
    </row>
    <row r="62" spans="1:23" s="1" customFormat="1" ht="11.25" customHeight="1" thickBot="1" x14ac:dyDescent="0.25">
      <c r="B62" s="13"/>
    </row>
    <row r="63" spans="1:23" s="1" customFormat="1" ht="45" customHeight="1" x14ac:dyDescent="0.2">
      <c r="B63" s="442" t="s">
        <v>275</v>
      </c>
      <c r="C63" s="254" t="s">
        <v>433</v>
      </c>
      <c r="D63" s="254" t="s">
        <v>479</v>
      </c>
      <c r="E63" s="254" t="s">
        <v>480</v>
      </c>
      <c r="F63" s="254"/>
      <c r="G63" s="523" t="s">
        <v>434</v>
      </c>
      <c r="H63" s="254" t="s">
        <v>432</v>
      </c>
      <c r="I63" s="253"/>
    </row>
    <row r="64" spans="1:23" s="1" customFormat="1" x14ac:dyDescent="0.2">
      <c r="B64" s="94">
        <v>2004</v>
      </c>
      <c r="C64" s="183">
        <v>0.96788721834719316</v>
      </c>
      <c r="D64" s="183">
        <f>C64-G64</f>
        <v>2.3828608457360789E-2</v>
      </c>
      <c r="E64" s="183">
        <f>G64-H64</f>
        <v>2.268351716070649E-2</v>
      </c>
      <c r="F64" s="183"/>
      <c r="G64" s="183">
        <v>0.94405860988983237</v>
      </c>
      <c r="H64" s="183">
        <v>0.92137509272912588</v>
      </c>
      <c r="I64" s="110">
        <f t="shared" ref="I64:I71" si="29">$H$46</f>
        <v>0.399068678109542</v>
      </c>
    </row>
    <row r="65" spans="2:15" s="1" customFormat="1" x14ac:dyDescent="0.2">
      <c r="B65" s="77">
        <v>2005</v>
      </c>
      <c r="C65" s="182">
        <v>0.86873893898538379</v>
      </c>
      <c r="D65" s="182">
        <f t="shared" ref="D65:D80" si="30">C65-G65</f>
        <v>2.1964628797363717E-2</v>
      </c>
      <c r="E65" s="182">
        <f t="shared" ref="E65:E76" si="31">G65-H65</f>
        <v>2.0881339281847433E-2</v>
      </c>
      <c r="F65" s="182"/>
      <c r="G65" s="182">
        <v>0.84677431018802007</v>
      </c>
      <c r="H65" s="182">
        <v>0.82589297090617264</v>
      </c>
      <c r="I65" s="76">
        <f t="shared" si="29"/>
        <v>0.399068678109542</v>
      </c>
    </row>
    <row r="66" spans="2:15" s="1" customFormat="1" x14ac:dyDescent="0.2">
      <c r="B66" s="94">
        <v>2006</v>
      </c>
      <c r="C66" s="183">
        <v>0.78636601344337864</v>
      </c>
      <c r="D66" s="183">
        <f t="shared" si="30"/>
        <v>2.0510398918656136E-2</v>
      </c>
      <c r="E66" s="183">
        <f t="shared" si="31"/>
        <v>1.9467670546981619E-2</v>
      </c>
      <c r="F66" s="183"/>
      <c r="G66" s="183">
        <v>0.76585561452472251</v>
      </c>
      <c r="H66" s="183">
        <v>0.74638794397774089</v>
      </c>
      <c r="I66" s="110">
        <f t="shared" si="29"/>
        <v>0.399068678109542</v>
      </c>
    </row>
    <row r="67" spans="2:15" s="1" customFormat="1" x14ac:dyDescent="0.2">
      <c r="B67" s="77">
        <v>2007</v>
      </c>
      <c r="C67" s="182">
        <v>0.71010443915301014</v>
      </c>
      <c r="D67" s="182">
        <f t="shared" si="30"/>
        <v>1.8359458864098399E-2</v>
      </c>
      <c r="E67" s="182">
        <f t="shared" si="31"/>
        <v>1.7434032825278778E-2</v>
      </c>
      <c r="F67" s="182"/>
      <c r="G67" s="182">
        <v>0.69174498028891174</v>
      </c>
      <c r="H67" s="182">
        <v>0.67431094746363296</v>
      </c>
      <c r="I67" s="76">
        <f t="shared" si="29"/>
        <v>0.399068678109542</v>
      </c>
    </row>
    <row r="68" spans="2:15" s="1" customFormat="1" x14ac:dyDescent="0.2">
      <c r="B68" s="94">
        <v>2008</v>
      </c>
      <c r="C68" s="183">
        <v>0.66143835235878601</v>
      </c>
      <c r="D68" s="183">
        <f t="shared" si="30"/>
        <v>1.6769823697264763E-2</v>
      </c>
      <c r="E68" s="183">
        <f t="shared" si="31"/>
        <v>1.594050020407789E-2</v>
      </c>
      <c r="F68" s="183"/>
      <c r="G68" s="183">
        <v>0.64466852866152125</v>
      </c>
      <c r="H68" s="183">
        <v>0.62872802845744336</v>
      </c>
      <c r="I68" s="110">
        <f t="shared" si="29"/>
        <v>0.399068678109542</v>
      </c>
    </row>
    <row r="69" spans="2:15" s="1" customFormat="1" x14ac:dyDescent="0.2">
      <c r="B69" s="77">
        <v>2009</v>
      </c>
      <c r="C69" s="182">
        <v>0.70840420134356796</v>
      </c>
      <c r="D69" s="182">
        <f t="shared" si="30"/>
        <v>1.7439909256377617E-2</v>
      </c>
      <c r="E69" s="182">
        <f t="shared" si="31"/>
        <v>1.6601849319184625E-2</v>
      </c>
      <c r="F69" s="182"/>
      <c r="G69" s="182">
        <v>0.69096429208719035</v>
      </c>
      <c r="H69" s="182">
        <v>0.67436244276800572</v>
      </c>
      <c r="I69" s="76">
        <f t="shared" si="29"/>
        <v>0.399068678109542</v>
      </c>
    </row>
    <row r="70" spans="2:15" s="1" customFormat="1" x14ac:dyDescent="0.2">
      <c r="B70" s="94">
        <v>2010</v>
      </c>
      <c r="C70" s="183">
        <v>0.33796482026390262</v>
      </c>
      <c r="D70" s="183">
        <f t="shared" si="30"/>
        <v>8.5813676101791359E-3</v>
      </c>
      <c r="E70" s="183">
        <f t="shared" si="31"/>
        <v>8.1563745060115322E-3</v>
      </c>
      <c r="F70" s="183"/>
      <c r="G70" s="183">
        <v>0.32938345265372349</v>
      </c>
      <c r="H70" s="183">
        <v>0.32122707814771195</v>
      </c>
      <c r="I70" s="110">
        <f t="shared" si="29"/>
        <v>0.399068678109542</v>
      </c>
    </row>
    <row r="71" spans="2:15" s="1" customFormat="1" ht="15" thickBot="1" x14ac:dyDescent="0.25">
      <c r="B71" s="77">
        <v>2011</v>
      </c>
      <c r="C71" s="182">
        <v>0.36780265638303389</v>
      </c>
      <c r="D71" s="182">
        <f>C71-G71</f>
        <v>9.6464279894894478E-3</v>
      </c>
      <c r="E71" s="182">
        <f>G71-H71</f>
        <v>9.1533624248392731E-3</v>
      </c>
      <c r="F71" s="182"/>
      <c r="G71" s="182">
        <v>0.35815622839354444</v>
      </c>
      <c r="H71" s="182">
        <v>0.34900286596870517</v>
      </c>
      <c r="I71" s="47">
        <f t="shared" si="29"/>
        <v>0.399068678109542</v>
      </c>
    </row>
    <row r="72" spans="2:15" s="1" customFormat="1" x14ac:dyDescent="0.2">
      <c r="B72" s="94">
        <v>2012</v>
      </c>
      <c r="C72" s="183">
        <v>0.30015875156806238</v>
      </c>
      <c r="D72" s="183">
        <f t="shared" si="30"/>
        <v>7.9877931744314346E-3</v>
      </c>
      <c r="E72" s="183">
        <f t="shared" si="31"/>
        <v>7.5736730690067477E-3</v>
      </c>
      <c r="F72" s="183"/>
      <c r="G72" s="183">
        <v>0.29217095839363094</v>
      </c>
      <c r="H72" s="183">
        <v>0.28459728532462419</v>
      </c>
    </row>
    <row r="73" spans="2:15" s="1" customFormat="1" x14ac:dyDescent="0.2">
      <c r="B73" s="77">
        <v>2013</v>
      </c>
      <c r="C73" s="182">
        <v>0.35221451746708987</v>
      </c>
      <c r="D73" s="182">
        <f t="shared" si="30"/>
        <v>9.4165000243501829E-3</v>
      </c>
      <c r="E73" s="182">
        <f t="shared" si="31"/>
        <v>8.9261080589504993E-3</v>
      </c>
      <c r="F73" s="182"/>
      <c r="G73" s="182">
        <v>0.34279801744273969</v>
      </c>
      <c r="H73" s="182">
        <v>0.33387190938378919</v>
      </c>
    </row>
    <row r="74" spans="2:15" s="1" customFormat="1" x14ac:dyDescent="0.2">
      <c r="B74" s="94">
        <v>2014</v>
      </c>
      <c r="C74" s="183">
        <v>0.48485860908118328</v>
      </c>
      <c r="D74" s="183">
        <f t="shared" si="30"/>
        <v>1.3034755673919207E-2</v>
      </c>
      <c r="E74" s="183">
        <f t="shared" si="31"/>
        <v>1.2352260716139207E-2</v>
      </c>
      <c r="F74" s="183"/>
      <c r="G74" s="183">
        <v>0.47182385340726407</v>
      </c>
      <c r="H74" s="183">
        <v>0.45947159269112486</v>
      </c>
    </row>
    <row r="75" spans="2:15" s="1" customFormat="1" x14ac:dyDescent="0.2">
      <c r="B75" s="77">
        <v>2015</v>
      </c>
      <c r="C75" s="182">
        <v>0.46323009668271281</v>
      </c>
      <c r="D75" s="182">
        <f t="shared" si="30"/>
        <v>1.2442478096014786E-2</v>
      </c>
      <c r="E75" s="182">
        <f t="shared" si="31"/>
        <v>1.1791546049987833E-2</v>
      </c>
      <c r="F75" s="182"/>
      <c r="G75" s="182">
        <v>0.45078761858669802</v>
      </c>
      <c r="H75" s="182">
        <v>0.43899607253671019</v>
      </c>
    </row>
    <row r="76" spans="2:15" s="1" customFormat="1" x14ac:dyDescent="0.2">
      <c r="B76" s="94">
        <v>2016</v>
      </c>
      <c r="C76" s="183">
        <v>0.43386690033923914</v>
      </c>
      <c r="D76" s="183">
        <f t="shared" si="30"/>
        <v>1.1780652306031036E-2</v>
      </c>
      <c r="E76" s="183">
        <f t="shared" si="31"/>
        <v>1.1157811372958237E-2</v>
      </c>
      <c r="F76" s="183"/>
      <c r="G76" s="183">
        <v>0.4220862480332081</v>
      </c>
      <c r="H76" s="183">
        <v>0.41092843666024986</v>
      </c>
    </row>
    <row r="77" spans="2:15" s="1" customFormat="1" x14ac:dyDescent="0.2">
      <c r="B77" s="478">
        <v>2017</v>
      </c>
      <c r="C77" s="482">
        <v>0.40302401823128642</v>
      </c>
      <c r="D77" s="482">
        <f t="shared" ref="D77:D78" si="32">C77-G77</f>
        <v>1.0874172498651913E-2</v>
      </c>
      <c r="E77" s="482">
        <f t="shared" ref="E77:E78" si="33">G77-H77</f>
        <v>1.030278740841073E-2</v>
      </c>
      <c r="F77" s="482"/>
      <c r="G77" s="482">
        <v>0.39214984573263451</v>
      </c>
      <c r="H77" s="482">
        <v>0.38184705832422378</v>
      </c>
    </row>
    <row r="78" spans="2:15" s="1" customFormat="1" x14ac:dyDescent="0.2">
      <c r="B78" s="480">
        <v>2018</v>
      </c>
      <c r="C78" s="483">
        <v>0.33629104130353787</v>
      </c>
      <c r="D78" s="483">
        <f t="shared" si="32"/>
        <v>9.4976962555596289E-3</v>
      </c>
      <c r="E78" s="483">
        <f t="shared" si="33"/>
        <v>8.9759543688824328E-3</v>
      </c>
      <c r="F78" s="483"/>
      <c r="G78" s="483">
        <v>0.32679334504797825</v>
      </c>
      <c r="H78" s="483">
        <v>0.31781739067909581</v>
      </c>
    </row>
    <row r="79" spans="2:15" s="1" customFormat="1" x14ac:dyDescent="0.2">
      <c r="B79" s="478">
        <v>2019</v>
      </c>
      <c r="C79" s="482">
        <v>0.33629104130353787</v>
      </c>
      <c r="D79" s="482">
        <f t="shared" ref="D79" si="34">C79-G79</f>
        <v>9.4976962555596289E-3</v>
      </c>
      <c r="E79" s="482">
        <f t="shared" ref="E79" si="35">G79-H79</f>
        <v>8.9759543688824328E-3</v>
      </c>
      <c r="F79" s="482"/>
      <c r="G79" s="482">
        <v>0.32679334504797825</v>
      </c>
      <c r="H79" s="482">
        <v>0.31781739067909581</v>
      </c>
    </row>
    <row r="80" spans="2:15" s="1" customFormat="1" ht="29.25" thickBot="1" x14ac:dyDescent="0.3">
      <c r="B80" s="43" t="s">
        <v>22</v>
      </c>
      <c r="C80" s="181">
        <v>0.78432996245436748</v>
      </c>
      <c r="D80" s="181">
        <f t="shared" si="30"/>
        <v>1.5503256390899334E-2</v>
      </c>
      <c r="E80" s="181">
        <f>G80-H80</f>
        <v>1.4902253699190737E-2</v>
      </c>
      <c r="F80" s="181"/>
      <c r="G80" s="181">
        <v>0.76882670606346815</v>
      </c>
      <c r="H80" s="181">
        <v>0.75392445236427741</v>
      </c>
      <c r="J80" s="372"/>
      <c r="N80" s="372"/>
      <c r="O80" s="372"/>
    </row>
    <row r="81" spans="2:21" s="1" customFormat="1" x14ac:dyDescent="0.2"/>
    <row r="82" spans="2:21" s="1" customFormat="1" x14ac:dyDescent="0.2">
      <c r="B82" s="213" t="s">
        <v>228</v>
      </c>
      <c r="C82" s="218"/>
      <c r="D82" s="218"/>
      <c r="E82" s="218"/>
      <c r="F82" s="218"/>
      <c r="G82" s="218"/>
      <c r="H82" s="218"/>
      <c r="I82" s="218"/>
      <c r="J82" s="218"/>
    </row>
    <row r="83" spans="2:21" s="1" customFormat="1" ht="26.25" customHeight="1" x14ac:dyDescent="0.2">
      <c r="B83" s="687" t="s">
        <v>349</v>
      </c>
      <c r="C83" s="687"/>
      <c r="D83" s="687"/>
      <c r="E83" s="687"/>
      <c r="F83" s="687"/>
      <c r="G83" s="687"/>
      <c r="H83" s="687"/>
      <c r="I83" s="687"/>
      <c r="J83" s="687"/>
    </row>
    <row r="84" spans="2:21" ht="12" customHeight="1" x14ac:dyDescent="0.2">
      <c r="B84" s="678"/>
      <c r="C84" s="678"/>
      <c r="D84" s="678"/>
      <c r="E84" s="678"/>
      <c r="F84" s="678"/>
      <c r="G84" s="678"/>
      <c r="H84" s="678"/>
      <c r="I84" s="678"/>
      <c r="J84" s="678"/>
      <c r="K84" s="678"/>
      <c r="L84" s="201"/>
    </row>
    <row r="85" spans="2:21" s="1" customFormat="1" x14ac:dyDescent="0.2"/>
    <row r="86" spans="2:21" s="1" customFormat="1" ht="15" x14ac:dyDescent="0.2">
      <c r="B86" s="29" t="s">
        <v>21</v>
      </c>
    </row>
    <row r="87" spans="2:21" x14ac:dyDescent="0.2">
      <c r="B87" s="1"/>
      <c r="C87" s="1"/>
      <c r="G87" s="1"/>
      <c r="H87" s="1"/>
      <c r="I87" s="1"/>
      <c r="J87" s="1"/>
      <c r="K87" s="1"/>
      <c r="L87" s="1"/>
      <c r="M87" s="1"/>
      <c r="N87" s="1"/>
      <c r="O87" s="1"/>
      <c r="P87" s="1"/>
      <c r="Q87" s="1"/>
      <c r="R87" s="1"/>
      <c r="S87" s="1"/>
      <c r="T87" s="1"/>
      <c r="U87" s="1"/>
    </row>
    <row r="88" spans="2:21" x14ac:dyDescent="0.2">
      <c r="B88" s="1"/>
      <c r="C88" s="1"/>
      <c r="G88" s="1"/>
      <c r="H88" s="1"/>
      <c r="I88" s="1"/>
      <c r="J88" s="1"/>
      <c r="K88" s="1"/>
      <c r="L88" s="1"/>
    </row>
    <row r="90" spans="2:21" ht="14.25" customHeight="1" x14ac:dyDescent="0.2">
      <c r="B90" s="685"/>
      <c r="C90" s="685"/>
      <c r="D90" s="685"/>
      <c r="E90" s="685"/>
      <c r="F90" s="685"/>
      <c r="G90" s="685"/>
      <c r="H90" s="685"/>
      <c r="I90" s="685"/>
      <c r="J90" s="685"/>
      <c r="K90" s="685"/>
      <c r="L90" s="200"/>
      <c r="M90" s="200"/>
      <c r="N90" s="200"/>
    </row>
  </sheetData>
  <mergeCells count="13">
    <mergeCell ref="N4:W4"/>
    <mergeCell ref="N34:W35"/>
    <mergeCell ref="B54:K54"/>
    <mergeCell ref="B90:K90"/>
    <mergeCell ref="B34:J34"/>
    <mergeCell ref="H37:I37"/>
    <mergeCell ref="B28:K28"/>
    <mergeCell ref="B60:J60"/>
    <mergeCell ref="N60:W60"/>
    <mergeCell ref="B83:J83"/>
    <mergeCell ref="B27:K27"/>
    <mergeCell ref="B53:K53"/>
    <mergeCell ref="B84:K84"/>
  </mergeCells>
  <hyperlinks>
    <hyperlink ref="B30" location="Contents!A1" tooltip="Contents Page" display="Return to Contents Page"/>
    <hyperlink ref="B56" location="Contents!A1" tooltip="Contents Page" display="Return to Contents Page"/>
    <hyperlink ref="B86" location="Contents!A1" tooltip="Contents Page" display="Return to Contents Page"/>
  </hyperlinks>
  <pageMargins left="0.70866141732283472" right="0.70866141732283472" top="0.74803149606299213" bottom="0.74803149606299213" header="0.31496062992125984" footer="0.31496062992125984"/>
  <pageSetup paperSize="9" scale="34" orientation="landscape" r:id="rId1"/>
  <ignoredErrors>
    <ignoredError sqref="E39:E46 F38:F45 C38:C49"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Contents</vt:lpstr>
      <vt:lpstr>Table A</vt:lpstr>
      <vt:lpstr>Table 1</vt:lpstr>
      <vt:lpstr>Table 2</vt:lpstr>
      <vt:lpstr>Table 3</vt:lpstr>
      <vt:lpstr>Table 4</vt:lpstr>
      <vt:lpstr>Table B</vt:lpstr>
      <vt:lpstr>Tables 5 - 5b</vt:lpstr>
      <vt:lpstr>Tables 6 &amp; 6a</vt:lpstr>
      <vt:lpstr>Tables 7 - 7b</vt:lpstr>
      <vt:lpstr>Tables 8 - 8c</vt:lpstr>
      <vt:lpstr>Tables 9 - 9c</vt:lpstr>
      <vt:lpstr>Tables 10 - 10b</vt:lpstr>
      <vt:lpstr>Tables 11 - 11b</vt:lpstr>
      <vt:lpstr>Tables 12 &amp; 12a</vt:lpstr>
      <vt:lpstr>Tables 13 &amp; 13a</vt:lpstr>
      <vt:lpstr>Tables 14 &amp; 14a</vt:lpstr>
      <vt:lpstr>Tables 15 &amp; 15a</vt:lpstr>
      <vt:lpstr>Tables 16 &amp; 16a</vt:lpstr>
      <vt:lpstr>Tables 17(i) - 17a (ii)</vt:lpstr>
      <vt:lpstr>Tables 18(i) - 18a (ii)</vt:lpstr>
      <vt:lpstr>Tables 19(i) &amp; 19a(ii)</vt:lpstr>
      <vt:lpstr>Tables 20(i) - 20a(ii)</vt:lpstr>
      <vt:lpstr>Tables 21 &amp; 21a</vt:lpstr>
      <vt:lpstr>Tables 22 - 22f</vt:lpstr>
      <vt:lpstr>Tables 23 - 23d</vt:lpstr>
      <vt:lpstr>Tables 24 &amp; 24a</vt:lpstr>
      <vt:lpstr>Tables 25 &amp; 25a</vt:lpstr>
      <vt:lpstr>User Guidance</vt:lpstr>
      <vt:lpstr>Glossary</vt:lpstr>
      <vt:lpstr>'User Guidance'!_Toc397343608</vt:lpstr>
      <vt:lpstr>'User Guidance'!_Toc397343609</vt:lpstr>
      <vt:lpstr>'User Guidance'!_Toc397343610</vt:lpstr>
      <vt:lpstr>'User Guidance'!_Toc397343612</vt:lpstr>
      <vt:lpstr>'User Guidance'!_Toc397343613</vt:lpstr>
      <vt:lpstr>'User Guidance'!_Toc397343614</vt:lpstr>
      <vt:lpstr>'User Guidance'!OLE_LINK23</vt:lpstr>
      <vt:lpstr>Glossary!Print_Area</vt:lpstr>
      <vt:lpstr>'Table 1'!Print_Area</vt:lpstr>
      <vt:lpstr>'Table 2'!Print_Area</vt:lpstr>
      <vt:lpstr>'Table 3'!Print_Area</vt:lpstr>
      <vt:lpstr>'Table 4'!Print_Area</vt:lpstr>
      <vt:lpstr>'Tables 10 - 10b'!Print_Area</vt:lpstr>
      <vt:lpstr>'Tables 11 - 11b'!Print_Area</vt:lpstr>
      <vt:lpstr>'Tables 12 &amp; 12a'!Print_Area</vt:lpstr>
      <vt:lpstr>'Tables 13 &amp; 13a'!Print_Area</vt:lpstr>
      <vt:lpstr>'Tables 14 &amp; 14a'!Print_Area</vt:lpstr>
      <vt:lpstr>'Tables 15 &amp; 15a'!Print_Area</vt:lpstr>
      <vt:lpstr>'Tables 16 &amp; 16a'!Print_Area</vt:lpstr>
      <vt:lpstr>'Tables 17(i) - 17a (ii)'!Print_Area</vt:lpstr>
      <vt:lpstr>'Tables 18(i) - 18a (ii)'!Print_Area</vt:lpstr>
      <vt:lpstr>'Tables 19(i) &amp; 19a(ii)'!Print_Area</vt:lpstr>
      <vt:lpstr>'Tables 20(i) - 20a(ii)'!Print_Area</vt:lpstr>
      <vt:lpstr>'Tables 21 &amp; 21a'!Print_Area</vt:lpstr>
      <vt:lpstr>'Tables 22 - 22f'!Print_Area</vt:lpstr>
      <vt:lpstr>'Tables 23 - 23d'!Print_Area</vt:lpstr>
      <vt:lpstr>'Tables 24 &amp; 24a'!Print_Area</vt:lpstr>
      <vt:lpstr>'Tables 25 &amp; 25a'!Print_Area</vt:lpstr>
      <vt:lpstr>'Tables 5 - 5b'!Print_Area</vt:lpstr>
      <vt:lpstr>'Tables 6 &amp; 6a'!Print_Area</vt:lpstr>
      <vt:lpstr>'Tables 7 - 7b'!Print_Area</vt:lpstr>
      <vt:lpstr>'Tables 8 - 8c'!Print_Area</vt:lpstr>
      <vt:lpstr>'Tables 9 - 9c'!Print_Area</vt:lpstr>
      <vt:lpstr>'User Guidance'!Print_Area</vt:lpstr>
    </vt:vector>
  </TitlesOfParts>
  <Company>Department for Infrastructure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ROAD SAFETY STRATEGY TO 2020 Annual Statistical Report 2020 detailed tables</dc:title>
  <dc:subject>What are our priorities and how are we doing</dc:subject>
  <dc:creator>Analysis, Statistics &amp; Research Branch</dc:creator>
  <cp:keywords>DFI, DOE, ASB, NISRA, Statistics, Northern Ireland, Road Safety, Road Safety strategy, road traffic collision, collision, casualties, casualty, fatalities, fatal, killed, serious injury, serious injuries, seriously, injured, KSI,  Driver, Car, Older, Old, Over 70, Passenger, Pedestrian, Biker, motorcycle, motorcyclist, cyclist, bicycle, pedal, cycle, cycled, walked,  Children, child, Young, Speed, Drink, Drug, rural, dual, carriageway, motorway, built up, 40mph, single, novice, seatbelt, seat belt, deprived, most deprived, least deprived</cp:keywords>
  <cp:lastModifiedBy>Philip Ward</cp:lastModifiedBy>
  <cp:lastPrinted>2020-07-23T15:12:33Z</cp:lastPrinted>
  <dcterms:created xsi:type="dcterms:W3CDTF">2012-09-05T08:27:45Z</dcterms:created>
  <dcterms:modified xsi:type="dcterms:W3CDTF">2020-09-23T14:39:22Z</dcterms:modified>
</cp:coreProperties>
</file>