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drawings/drawing12.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4.xml" ContentType="application/vnd.openxmlformats-officedocument.drawingml.chartshapes+xml"/>
  <Override PartName="/xl/drawings/drawing1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6.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9.xml" ContentType="application/vnd.openxmlformats-officedocument.drawingml.chartshape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2.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26.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9.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30.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2.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3.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5.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6.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7.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8.xml" ContentType="application/vnd.openxmlformats-officedocument.drawingml.chartshape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9.xml" ContentType="application/vnd.openxmlformats-officedocument.drawingml.chartshapes+xml"/>
  <Override PartName="/xl/drawings/drawing40.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ml.chartshape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4.xml" ContentType="application/vnd.openxmlformats-officedocument.drawingml.chartshapes+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B:\ASB - DOE\DOE Road Safety\GDL\2020\Documents for the Web\"/>
    </mc:Choice>
  </mc:AlternateContent>
  <bookViews>
    <workbookView xWindow="0" yWindow="0" windowWidth="21600" windowHeight="9735" tabRatio="838" activeTab="1"/>
  </bookViews>
  <sheets>
    <sheet name="Cover" sheetId="41" r:id="rId1"/>
    <sheet name="Contents" sheetId="1" r:id="rId2"/>
    <sheet name="Table1" sheetId="2" r:id="rId3"/>
    <sheet name="Table2" sheetId="3" r:id="rId4"/>
    <sheet name="Table3" sheetId="4" r:id="rId5"/>
    <sheet name="Table4" sheetId="5" r:id="rId6"/>
    <sheet name="Table5" sheetId="6" r:id="rId7"/>
    <sheet name="Table6" sheetId="7" r:id="rId8"/>
    <sheet name="Table7" sheetId="8" r:id="rId9"/>
    <sheet name="Table8" sheetId="9" r:id="rId10"/>
    <sheet name="Table9" sheetId="10" r:id="rId11"/>
    <sheet name="Table10" sheetId="11" r:id="rId12"/>
    <sheet name="Table11" sheetId="12" r:id="rId13"/>
    <sheet name="Table12" sheetId="13" r:id="rId14"/>
    <sheet name="Table13" sheetId="14" r:id="rId15"/>
    <sheet name="Table14" sheetId="15" r:id="rId16"/>
    <sheet name="Table15" sheetId="24" r:id="rId17"/>
    <sheet name="Table16" sheetId="25" r:id="rId18"/>
    <sheet name="Table17" sheetId="26" r:id="rId19"/>
    <sheet name="Table18" sheetId="27" r:id="rId20"/>
    <sheet name="Table19" sheetId="28" r:id="rId21"/>
    <sheet name="Table20" sheetId="29" r:id="rId22"/>
    <sheet name="Table21" sheetId="30" r:id="rId23"/>
    <sheet name="Table22" sheetId="31" r:id="rId24"/>
    <sheet name="Table23" sheetId="32" r:id="rId25"/>
    <sheet name="Table24" sheetId="33" r:id="rId26"/>
    <sheet name="Table25" sheetId="34" r:id="rId27"/>
    <sheet name="Table26" sheetId="35" r:id="rId28"/>
    <sheet name="Table27" sheetId="36" r:id="rId29"/>
    <sheet name="Table28" sheetId="37" r:id="rId30"/>
    <sheet name="Table29" sheetId="38" r:id="rId31"/>
    <sheet name="Table30" sheetId="39" r:id="rId32"/>
    <sheet name="Table31" sheetId="40" r:id="rId33"/>
    <sheet name="Table32" sheetId="42" r:id="rId34"/>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1" i="26" l="1"/>
  <c r="D21" i="25"/>
  <c r="C21" i="25"/>
  <c r="B21" i="25"/>
  <c r="E21" i="25"/>
  <c r="B25" i="15"/>
  <c r="E25" i="15" l="1"/>
  <c r="C25" i="15"/>
  <c r="D25" i="15"/>
  <c r="B23" i="15" l="1"/>
  <c r="N13" i="40" l="1"/>
  <c r="O13" i="40"/>
  <c r="P13" i="40"/>
  <c r="M13" i="40"/>
  <c r="M6" i="42" l="1"/>
  <c r="M7" i="42"/>
  <c r="M8" i="42"/>
  <c r="M9" i="42"/>
  <c r="M10" i="42"/>
  <c r="M11" i="42"/>
  <c r="M12" i="42"/>
  <c r="M13" i="42"/>
  <c r="F30" i="6" l="1"/>
  <c r="F14" i="7" l="1"/>
  <c r="E16" i="7"/>
  <c r="D16" i="7"/>
  <c r="C16" i="7"/>
  <c r="B16" i="7"/>
  <c r="E21" i="26" l="1"/>
  <c r="D28" i="12"/>
  <c r="D27" i="12"/>
  <c r="E28" i="12"/>
  <c r="E27" i="12"/>
  <c r="E26" i="12"/>
  <c r="E25" i="12"/>
  <c r="E24" i="12"/>
  <c r="E23" i="12"/>
  <c r="D13" i="12"/>
  <c r="E14" i="12"/>
  <c r="D14" i="12"/>
  <c r="E13" i="12"/>
  <c r="E12" i="12"/>
  <c r="E11" i="12"/>
  <c r="E10" i="12"/>
  <c r="E9" i="12"/>
  <c r="E8" i="12"/>
  <c r="E7" i="12"/>
  <c r="E6" i="12"/>
  <c r="E5" i="12"/>
  <c r="D27" i="11"/>
  <c r="D28" i="11"/>
  <c r="E28" i="11"/>
  <c r="E27" i="11"/>
  <c r="E26" i="11"/>
  <c r="E25" i="11"/>
  <c r="E24" i="11"/>
  <c r="E23" i="11"/>
  <c r="B15" i="11"/>
  <c r="C4" i="11" s="1"/>
  <c r="E5" i="11"/>
  <c r="E6" i="11"/>
  <c r="E7" i="11"/>
  <c r="E8" i="11"/>
  <c r="E9" i="11"/>
  <c r="E10" i="11"/>
  <c r="E11" i="11"/>
  <c r="E12" i="11"/>
  <c r="E13" i="11"/>
  <c r="E14" i="11"/>
  <c r="C11" i="11" l="1"/>
  <c r="C7" i="11"/>
  <c r="D13" i="11"/>
  <c r="C14" i="11"/>
  <c r="C10" i="11"/>
  <c r="C6" i="11"/>
  <c r="D14" i="11"/>
  <c r="C13" i="11"/>
  <c r="C9" i="11"/>
  <c r="C5" i="11"/>
  <c r="C12" i="11"/>
  <c r="C8" i="11"/>
  <c r="J30" i="34" l="1"/>
  <c r="B24" i="34"/>
  <c r="B26" i="29" l="1"/>
  <c r="C25" i="24"/>
  <c r="D25" i="24"/>
  <c r="B15" i="12"/>
  <c r="B30" i="9" l="1"/>
  <c r="K28" i="8"/>
  <c r="J16" i="8"/>
  <c r="J6" i="8"/>
  <c r="J7" i="8"/>
  <c r="J8" i="8"/>
  <c r="J9" i="8"/>
  <c r="J10" i="8"/>
  <c r="J11" i="8"/>
  <c r="J12" i="8"/>
  <c r="J13" i="8"/>
  <c r="J14" i="8"/>
  <c r="J15" i="8"/>
  <c r="K14" i="8"/>
  <c r="J5" i="8"/>
  <c r="M6" i="8"/>
  <c r="M7" i="8"/>
  <c r="M8" i="8"/>
  <c r="M9" i="8"/>
  <c r="M10" i="8"/>
  <c r="M11" i="8"/>
  <c r="M12" i="8"/>
  <c r="M13" i="8"/>
  <c r="M14" i="8"/>
  <c r="M15" i="8"/>
  <c r="M16" i="8"/>
  <c r="M5" i="8"/>
  <c r="L9" i="8"/>
  <c r="L10" i="8"/>
  <c r="E31" i="7"/>
  <c r="E15" i="7"/>
  <c r="C15" i="7"/>
  <c r="E14" i="7"/>
  <c r="C14" i="7"/>
  <c r="E13" i="7"/>
  <c r="E12" i="7"/>
  <c r="E11" i="7"/>
  <c r="E10" i="7"/>
  <c r="E9" i="7"/>
  <c r="E8" i="7"/>
  <c r="E7" i="7"/>
  <c r="E6" i="7"/>
  <c r="E5" i="7"/>
  <c r="F32" i="6"/>
  <c r="F26" i="6"/>
  <c r="B32" i="5"/>
  <c r="B25" i="5"/>
  <c r="H7" i="5"/>
  <c r="H8" i="5"/>
  <c r="H9" i="5"/>
  <c r="H10" i="5"/>
  <c r="H11" i="5"/>
  <c r="H12" i="5"/>
  <c r="H13" i="5"/>
  <c r="H14" i="5"/>
  <c r="H15" i="5"/>
  <c r="H16" i="5"/>
  <c r="H6" i="5"/>
  <c r="G17" i="5"/>
  <c r="G16" i="5"/>
  <c r="G15" i="5"/>
  <c r="G14" i="5"/>
  <c r="G13" i="5"/>
  <c r="G12" i="5"/>
  <c r="G11" i="5"/>
  <c r="G10" i="5"/>
  <c r="G9" i="5"/>
  <c r="G8" i="5"/>
  <c r="G7" i="5"/>
  <c r="G6" i="5"/>
  <c r="F25" i="4"/>
  <c r="F26" i="4"/>
  <c r="F27" i="4"/>
  <c r="F28" i="4"/>
  <c r="F29" i="4"/>
  <c r="F30" i="4"/>
  <c r="F31" i="4"/>
  <c r="F24" i="4"/>
  <c r="B25" i="4"/>
  <c r="B26" i="4"/>
  <c r="B27" i="4"/>
  <c r="B28" i="4"/>
  <c r="B29" i="4"/>
  <c r="B30" i="4"/>
  <c r="B24" i="4"/>
  <c r="F15" i="7" l="1"/>
  <c r="L14" i="8"/>
  <c r="L6" i="8"/>
  <c r="L13" i="8"/>
  <c r="L12" i="8"/>
  <c r="L8" i="8"/>
  <c r="L5" i="8"/>
  <c r="L15" i="8"/>
  <c r="K15" i="8" s="1"/>
  <c r="L11" i="8"/>
  <c r="L7" i="8"/>
  <c r="C21" i="28" l="1"/>
  <c r="D21" i="28"/>
  <c r="E21" i="28"/>
  <c r="F21" i="28"/>
  <c r="B21" i="28"/>
  <c r="C21" i="26"/>
  <c r="D21" i="26"/>
  <c r="F21" i="26"/>
  <c r="B29" i="32" l="1"/>
  <c r="B31" i="24"/>
  <c r="O5" i="10" l="1"/>
  <c r="M17" i="35" l="1"/>
  <c r="N32" i="35" l="1"/>
  <c r="M32" i="35"/>
  <c r="B32" i="35"/>
  <c r="C32" i="35"/>
  <c r="D32" i="35"/>
  <c r="E32" i="35"/>
  <c r="F32" i="35"/>
  <c r="G32" i="35"/>
  <c r="H32" i="35"/>
  <c r="I32" i="35"/>
  <c r="J32" i="35"/>
  <c r="K32" i="35"/>
  <c r="L32" i="35"/>
  <c r="N15" i="35"/>
  <c r="C30" i="34" l="1"/>
  <c r="D30" i="34" s="1"/>
  <c r="B30" i="34"/>
  <c r="E30" i="34"/>
  <c r="F30" i="34" s="1"/>
  <c r="G30" i="34"/>
  <c r="H30" i="34" s="1"/>
  <c r="I30" i="34"/>
  <c r="B29" i="33"/>
  <c r="C14" i="33"/>
  <c r="C14" i="32"/>
  <c r="B32" i="29" l="1"/>
  <c r="C32" i="29"/>
  <c r="D32" i="29"/>
  <c r="E32" i="29"/>
  <c r="F32" i="29"/>
  <c r="B32" i="28"/>
  <c r="C32" i="28"/>
  <c r="D32" i="28"/>
  <c r="E32" i="28"/>
  <c r="F32" i="28"/>
  <c r="B32" i="27"/>
  <c r="C32" i="27"/>
  <c r="D32" i="27"/>
  <c r="E32" i="27"/>
  <c r="F32" i="27"/>
  <c r="B32" i="26"/>
  <c r="C32" i="26"/>
  <c r="D32" i="26"/>
  <c r="E32" i="26"/>
  <c r="F32" i="26"/>
  <c r="B32" i="25"/>
  <c r="C32" i="25"/>
  <c r="D32" i="25"/>
  <c r="E32" i="25"/>
  <c r="F32" i="25"/>
  <c r="B26" i="25"/>
  <c r="C18" i="25"/>
  <c r="D18" i="25"/>
  <c r="E18" i="25"/>
  <c r="F18" i="25"/>
  <c r="B18" i="25"/>
  <c r="C17" i="25"/>
  <c r="D17" i="25"/>
  <c r="E17" i="25"/>
  <c r="F17" i="25"/>
  <c r="B17" i="25"/>
  <c r="B16" i="25"/>
  <c r="C31" i="24"/>
  <c r="D31" i="24" s="1"/>
  <c r="C21" i="15" l="1"/>
  <c r="D21" i="15"/>
  <c r="E21" i="15"/>
  <c r="C22" i="15"/>
  <c r="D22" i="15"/>
  <c r="E22" i="15"/>
  <c r="C23" i="15"/>
  <c r="D23" i="15"/>
  <c r="E23" i="15"/>
  <c r="B22" i="15"/>
  <c r="B21" i="15"/>
  <c r="C15" i="15"/>
  <c r="D15" i="15"/>
  <c r="E15" i="15"/>
  <c r="B15" i="15"/>
  <c r="E14" i="15"/>
  <c r="D14" i="15"/>
  <c r="C14" i="15"/>
  <c r="B14" i="15"/>
  <c r="B18" i="14"/>
  <c r="C18" i="14"/>
  <c r="B19" i="14"/>
  <c r="C19" i="14"/>
  <c r="B20" i="14"/>
  <c r="C20" i="14"/>
  <c r="C17" i="14"/>
  <c r="B17" i="14"/>
  <c r="L10" i="14"/>
  <c r="J10" i="14"/>
  <c r="H10" i="14"/>
  <c r="F10" i="14"/>
  <c r="D10" i="14"/>
  <c r="B10" i="14"/>
  <c r="B28" i="12" l="1"/>
  <c r="C14" i="12"/>
  <c r="B28" i="11"/>
  <c r="O6" i="10"/>
  <c r="O7" i="10"/>
  <c r="O8" i="10"/>
  <c r="O9" i="10"/>
  <c r="O10" i="10"/>
  <c r="G30" i="9" l="1"/>
  <c r="G31" i="9" s="1"/>
  <c r="F30" i="9"/>
  <c r="F31" i="9" s="1"/>
  <c r="B29" i="8"/>
  <c r="C29" i="8"/>
  <c r="D29" i="8"/>
  <c r="E29" i="8"/>
  <c r="F29" i="8"/>
  <c r="G29" i="8"/>
  <c r="H29" i="8"/>
  <c r="I29" i="8"/>
  <c r="B30" i="7"/>
  <c r="E30" i="7" s="1"/>
  <c r="C30" i="7"/>
  <c r="D30" i="7"/>
  <c r="B32" i="6"/>
  <c r="C32" i="6"/>
  <c r="D32" i="6"/>
  <c r="E32" i="6"/>
  <c r="H16" i="6"/>
  <c r="B31" i="5"/>
  <c r="C31" i="5"/>
  <c r="G31" i="5" s="1"/>
  <c r="D31" i="5"/>
  <c r="E31" i="5"/>
  <c r="F31" i="5"/>
  <c r="I16" i="5"/>
  <c r="M29" i="8" l="1"/>
  <c r="J29" i="8" s="1"/>
  <c r="E30" i="4"/>
  <c r="F5" i="3" l="1"/>
  <c r="F6" i="3"/>
  <c r="F7" i="3"/>
  <c r="F8" i="3"/>
  <c r="F9" i="3"/>
  <c r="F10" i="3"/>
  <c r="F11" i="3"/>
  <c r="F12" i="3"/>
  <c r="F13" i="3"/>
  <c r="F14" i="3"/>
  <c r="F4" i="3"/>
  <c r="B30" i="3"/>
  <c r="C12" i="38" l="1"/>
  <c r="F31" i="29" l="1"/>
  <c r="E31" i="29"/>
  <c r="D31" i="29"/>
  <c r="C31" i="29"/>
  <c r="B31" i="29"/>
  <c r="F30" i="29"/>
  <c r="E30" i="29"/>
  <c r="D30" i="29"/>
  <c r="C30" i="29"/>
  <c r="B30" i="29"/>
  <c r="F29" i="29"/>
  <c r="E29" i="29"/>
  <c r="D29" i="29"/>
  <c r="C29" i="29"/>
  <c r="B29" i="29"/>
  <c r="F28" i="29"/>
  <c r="E28" i="29"/>
  <c r="D28" i="29"/>
  <c r="C28" i="29"/>
  <c r="B28" i="29"/>
  <c r="F27" i="29"/>
  <c r="E27" i="29"/>
  <c r="D27" i="29"/>
  <c r="C27" i="29"/>
  <c r="B27" i="29"/>
  <c r="F26" i="29"/>
  <c r="E26" i="29"/>
  <c r="D26" i="29"/>
  <c r="C26" i="29"/>
  <c r="L5" i="29" l="1"/>
  <c r="L4" i="29"/>
  <c r="L5" i="28"/>
  <c r="L4" i="28"/>
  <c r="F31" i="28"/>
  <c r="E31" i="28"/>
  <c r="D31" i="28"/>
  <c r="C31" i="28"/>
  <c r="B31" i="28"/>
  <c r="F30" i="28"/>
  <c r="E30" i="28"/>
  <c r="D30" i="28"/>
  <c r="C30" i="28"/>
  <c r="B30" i="28"/>
  <c r="F29" i="28"/>
  <c r="E29" i="28"/>
  <c r="D29" i="28"/>
  <c r="C29" i="28"/>
  <c r="B29" i="28"/>
  <c r="F28" i="28"/>
  <c r="E28" i="28"/>
  <c r="D28" i="28"/>
  <c r="C28" i="28"/>
  <c r="B28" i="28"/>
  <c r="F27" i="28"/>
  <c r="E27" i="28"/>
  <c r="D27" i="28"/>
  <c r="C27" i="28"/>
  <c r="B27" i="28"/>
  <c r="F26" i="28"/>
  <c r="E26" i="28"/>
  <c r="D26" i="28"/>
  <c r="C26" i="28"/>
  <c r="B26" i="28"/>
  <c r="F31" i="27"/>
  <c r="E31" i="27"/>
  <c r="D31" i="27"/>
  <c r="C31" i="27"/>
  <c r="B31" i="27"/>
  <c r="F30" i="27"/>
  <c r="E30" i="27"/>
  <c r="D30" i="27"/>
  <c r="C30" i="27"/>
  <c r="B30" i="27"/>
  <c r="F29" i="27"/>
  <c r="E29" i="27"/>
  <c r="D29" i="27"/>
  <c r="C29" i="27"/>
  <c r="B29" i="27"/>
  <c r="F28" i="27"/>
  <c r="E28" i="27"/>
  <c r="D28" i="27"/>
  <c r="C28" i="27"/>
  <c r="B28" i="27"/>
  <c r="F27" i="27"/>
  <c r="E27" i="27"/>
  <c r="D27" i="27"/>
  <c r="C27" i="27"/>
  <c r="B27" i="27"/>
  <c r="F26" i="27"/>
  <c r="E26" i="27"/>
  <c r="D26" i="27"/>
  <c r="C26" i="27"/>
  <c r="B26" i="27"/>
  <c r="L5" i="27"/>
  <c r="L4" i="27"/>
  <c r="F31" i="26"/>
  <c r="E31" i="26"/>
  <c r="D31" i="26"/>
  <c r="C31" i="26"/>
  <c r="B31" i="26"/>
  <c r="F30" i="26"/>
  <c r="E30" i="26"/>
  <c r="D30" i="26"/>
  <c r="C30" i="26"/>
  <c r="B30" i="26"/>
  <c r="F29" i="26"/>
  <c r="E29" i="26"/>
  <c r="D29" i="26"/>
  <c r="C29" i="26"/>
  <c r="B29" i="26"/>
  <c r="F28" i="26"/>
  <c r="E28" i="26"/>
  <c r="D28" i="26"/>
  <c r="C28" i="26"/>
  <c r="B28" i="26"/>
  <c r="F27" i="26"/>
  <c r="E27" i="26"/>
  <c r="D27" i="26"/>
  <c r="C27" i="26"/>
  <c r="B27" i="26"/>
  <c r="F26" i="26"/>
  <c r="E26" i="26"/>
  <c r="D26" i="26"/>
  <c r="C26" i="26"/>
  <c r="B26" i="26"/>
  <c r="B31" i="25"/>
  <c r="C31" i="25"/>
  <c r="D31" i="25"/>
  <c r="E31" i="25"/>
  <c r="F31" i="25"/>
  <c r="C26" i="25"/>
  <c r="D26" i="25"/>
  <c r="E26" i="25"/>
  <c r="F26" i="25"/>
  <c r="C27" i="25"/>
  <c r="D27" i="25"/>
  <c r="E27" i="25"/>
  <c r="F27" i="25"/>
  <c r="C28" i="25"/>
  <c r="D28" i="25"/>
  <c r="E28" i="25"/>
  <c r="F28" i="25"/>
  <c r="C29" i="25"/>
  <c r="D29" i="25"/>
  <c r="E29" i="25"/>
  <c r="F29" i="25"/>
  <c r="C30" i="25"/>
  <c r="D30" i="25"/>
  <c r="E30" i="25"/>
  <c r="F30" i="25"/>
  <c r="B27" i="25"/>
  <c r="B28" i="25"/>
  <c r="B29" i="25"/>
  <c r="B30" i="25"/>
  <c r="N6" i="35" l="1"/>
  <c r="N7" i="35"/>
  <c r="N8" i="35"/>
  <c r="N9" i="35"/>
  <c r="N10" i="35"/>
  <c r="N11" i="35"/>
  <c r="N12" i="35"/>
  <c r="N13" i="35"/>
  <c r="N14" i="35"/>
  <c r="N5" i="35"/>
  <c r="N27" i="35"/>
  <c r="N28" i="35"/>
  <c r="N29" i="35"/>
  <c r="N30" i="35"/>
  <c r="N31" i="35"/>
  <c r="N26" i="35"/>
  <c r="C26" i="35"/>
  <c r="D26" i="35"/>
  <c r="E26" i="35"/>
  <c r="F26" i="35"/>
  <c r="G26" i="35"/>
  <c r="H26" i="35"/>
  <c r="I26" i="35"/>
  <c r="J26" i="35"/>
  <c r="K26" i="35"/>
  <c r="L26" i="35"/>
  <c r="M26" i="35"/>
  <c r="C27" i="35"/>
  <c r="D27" i="35"/>
  <c r="E27" i="35"/>
  <c r="F27" i="35"/>
  <c r="G27" i="35"/>
  <c r="H27" i="35"/>
  <c r="I27" i="35"/>
  <c r="J27" i="35"/>
  <c r="K27" i="35"/>
  <c r="L27" i="35"/>
  <c r="M27" i="35"/>
  <c r="C28" i="35"/>
  <c r="D28" i="35"/>
  <c r="E28" i="35"/>
  <c r="F28" i="35"/>
  <c r="G28" i="35"/>
  <c r="H28" i="35"/>
  <c r="I28" i="35"/>
  <c r="J28" i="35"/>
  <c r="K28" i="35"/>
  <c r="L28" i="35"/>
  <c r="M28" i="35"/>
  <c r="C29" i="35"/>
  <c r="D29" i="35"/>
  <c r="E29" i="35"/>
  <c r="F29" i="35"/>
  <c r="G29" i="35"/>
  <c r="H29" i="35"/>
  <c r="I29" i="35"/>
  <c r="J29" i="35"/>
  <c r="K29" i="35"/>
  <c r="L29" i="35"/>
  <c r="M29" i="35"/>
  <c r="C30" i="35"/>
  <c r="D30" i="35"/>
  <c r="E30" i="35"/>
  <c r="F30" i="35"/>
  <c r="G30" i="35"/>
  <c r="H30" i="35"/>
  <c r="I30" i="35"/>
  <c r="J30" i="35"/>
  <c r="K30" i="35"/>
  <c r="L30" i="35"/>
  <c r="M30" i="35"/>
  <c r="C31" i="35"/>
  <c r="D31" i="35"/>
  <c r="E31" i="35"/>
  <c r="F31" i="35"/>
  <c r="G31" i="35"/>
  <c r="H31" i="35"/>
  <c r="I31" i="35"/>
  <c r="J31" i="35"/>
  <c r="K31" i="35"/>
  <c r="L31" i="35"/>
  <c r="M31" i="35"/>
  <c r="B27" i="35"/>
  <c r="B28" i="35"/>
  <c r="B29" i="35"/>
  <c r="B30" i="35"/>
  <c r="B31" i="35"/>
  <c r="B26" i="35"/>
  <c r="I29" i="34" l="1"/>
  <c r="I28" i="34"/>
  <c r="I27" i="34"/>
  <c r="I26" i="34"/>
  <c r="J26" i="34" s="1"/>
  <c r="I25" i="34"/>
  <c r="I24" i="34"/>
  <c r="G29" i="34"/>
  <c r="H29" i="34" s="1"/>
  <c r="G28" i="34"/>
  <c r="G27" i="34"/>
  <c r="G26" i="34"/>
  <c r="G25" i="34"/>
  <c r="H25" i="34" s="1"/>
  <c r="G24" i="34"/>
  <c r="H24" i="34" s="1"/>
  <c r="E29" i="34"/>
  <c r="E28" i="34"/>
  <c r="E27" i="34"/>
  <c r="E26" i="34"/>
  <c r="F26" i="34" s="1"/>
  <c r="E25" i="34"/>
  <c r="E24" i="34"/>
  <c r="C29" i="34"/>
  <c r="D29" i="34" s="1"/>
  <c r="C28" i="34"/>
  <c r="C27" i="34"/>
  <c r="C26" i="34"/>
  <c r="C25" i="34"/>
  <c r="D25" i="34" s="1"/>
  <c r="C24" i="34"/>
  <c r="D24" i="34" s="1"/>
  <c r="B25" i="34"/>
  <c r="B26" i="34"/>
  <c r="B27" i="34"/>
  <c r="B28" i="34"/>
  <c r="B29" i="34"/>
  <c r="C31" i="34"/>
  <c r="D31" i="34"/>
  <c r="E31" i="34"/>
  <c r="F31" i="34"/>
  <c r="G31" i="34"/>
  <c r="H31" i="34"/>
  <c r="I31" i="34"/>
  <c r="J31" i="34"/>
  <c r="B31" i="34"/>
  <c r="B28" i="33"/>
  <c r="B27" i="33"/>
  <c r="B30" i="33" s="1"/>
  <c r="C29" i="33" s="1"/>
  <c r="B26" i="33"/>
  <c r="B25" i="33"/>
  <c r="B24" i="33"/>
  <c r="B23" i="33"/>
  <c r="C5" i="33"/>
  <c r="C6" i="33"/>
  <c r="C7" i="33"/>
  <c r="C8" i="33"/>
  <c r="C9" i="33"/>
  <c r="C10" i="33"/>
  <c r="C11" i="33"/>
  <c r="C12" i="33"/>
  <c r="C13" i="33"/>
  <c r="C4" i="33"/>
  <c r="D28" i="34" l="1"/>
  <c r="H28" i="34"/>
  <c r="F27" i="34"/>
  <c r="J27" i="34"/>
  <c r="D26" i="34"/>
  <c r="F24" i="34"/>
  <c r="F28" i="34"/>
  <c r="H26" i="34"/>
  <c r="J24" i="34"/>
  <c r="J28" i="34"/>
  <c r="D27" i="34"/>
  <c r="F25" i="34"/>
  <c r="F29" i="34"/>
  <c r="H27" i="34"/>
  <c r="J25" i="34"/>
  <c r="J29" i="34"/>
  <c r="C24" i="33"/>
  <c r="C28" i="33"/>
  <c r="C27" i="33"/>
  <c r="C26" i="33"/>
  <c r="C23" i="33"/>
  <c r="C25" i="33"/>
  <c r="C5" i="32"/>
  <c r="C6" i="32"/>
  <c r="C7" i="32"/>
  <c r="C8" i="32"/>
  <c r="C9" i="32"/>
  <c r="C10" i="32"/>
  <c r="C11" i="32"/>
  <c r="C12" i="32"/>
  <c r="C13" i="32"/>
  <c r="C4" i="32"/>
  <c r="B24" i="32"/>
  <c r="B25" i="32"/>
  <c r="B26" i="32"/>
  <c r="B27" i="32"/>
  <c r="B30" i="32" s="1"/>
  <c r="B28" i="32"/>
  <c r="B23" i="32"/>
  <c r="C29" i="32" l="1"/>
  <c r="C27" i="32"/>
  <c r="C24" i="32"/>
  <c r="C28" i="32"/>
  <c r="C25" i="32"/>
  <c r="C23" i="32"/>
  <c r="C26" i="32"/>
  <c r="C26" i="24"/>
  <c r="C27" i="24"/>
  <c r="C28" i="24"/>
  <c r="C29" i="24"/>
  <c r="C30" i="24"/>
  <c r="B26" i="24"/>
  <c r="B27" i="24"/>
  <c r="B28" i="24"/>
  <c r="B29" i="24"/>
  <c r="D29" i="24" s="1"/>
  <c r="B30" i="24"/>
  <c r="B25" i="24"/>
  <c r="D30" i="24" l="1"/>
  <c r="D26" i="24"/>
  <c r="D27" i="24"/>
  <c r="D28" i="24"/>
  <c r="E31" i="24" s="1"/>
  <c r="C16" i="25"/>
  <c r="D16" i="25"/>
  <c r="E16" i="25"/>
  <c r="F16" i="25"/>
  <c r="C15" i="25"/>
  <c r="D15" i="25"/>
  <c r="E15" i="25"/>
  <c r="F15" i="25"/>
  <c r="B15" i="25"/>
  <c r="E30" i="24" l="1"/>
  <c r="E28" i="24"/>
  <c r="E27" i="24"/>
  <c r="E29" i="24"/>
  <c r="E26" i="24"/>
  <c r="E25" i="24"/>
  <c r="B27" i="12"/>
  <c r="B26" i="12"/>
  <c r="B29" i="12" s="1"/>
  <c r="B25" i="12"/>
  <c r="B24" i="12"/>
  <c r="B23" i="12"/>
  <c r="B22" i="12"/>
  <c r="C5" i="12"/>
  <c r="C6" i="12"/>
  <c r="C7" i="12"/>
  <c r="C8" i="12"/>
  <c r="C9" i="12"/>
  <c r="C10" i="12"/>
  <c r="C11" i="12"/>
  <c r="C12" i="12"/>
  <c r="C13" i="12"/>
  <c r="C4" i="12"/>
  <c r="B23" i="11"/>
  <c r="B24" i="11"/>
  <c r="B25" i="11"/>
  <c r="B26" i="11"/>
  <c r="B29" i="11" s="1"/>
  <c r="B27" i="11"/>
  <c r="B22" i="11"/>
  <c r="C24" i="12" l="1"/>
  <c r="C28" i="12"/>
  <c r="C27" i="12"/>
  <c r="C23" i="12"/>
  <c r="C28" i="11"/>
  <c r="C26" i="11"/>
  <c r="C23" i="11"/>
  <c r="C27" i="11"/>
  <c r="C24" i="11"/>
  <c r="C22" i="11"/>
  <c r="C25" i="11"/>
  <c r="C26" i="12"/>
  <c r="C25" i="12"/>
  <c r="C22" i="12"/>
  <c r="C30" i="9"/>
  <c r="C31" i="9" s="1"/>
  <c r="D30" i="9"/>
  <c r="D31" i="9" s="1"/>
  <c r="E30" i="9"/>
  <c r="E31" i="9" s="1"/>
  <c r="B31" i="9"/>
  <c r="C23" i="8"/>
  <c r="D23" i="8"/>
  <c r="E23" i="8"/>
  <c r="F23" i="8"/>
  <c r="G23" i="8"/>
  <c r="H23" i="8"/>
  <c r="I23" i="8"/>
  <c r="C24" i="8"/>
  <c r="D24" i="8"/>
  <c r="E24" i="8"/>
  <c r="F24" i="8"/>
  <c r="G24" i="8"/>
  <c r="H24" i="8"/>
  <c r="I24" i="8"/>
  <c r="C25" i="8"/>
  <c r="D25" i="8"/>
  <c r="E25" i="8"/>
  <c r="F25" i="8"/>
  <c r="G25" i="8"/>
  <c r="H25" i="8"/>
  <c r="I25" i="8"/>
  <c r="C26" i="8"/>
  <c r="D26" i="8"/>
  <c r="E26" i="8"/>
  <c r="F26" i="8"/>
  <c r="G26" i="8"/>
  <c r="H26" i="8"/>
  <c r="I26" i="8"/>
  <c r="C27" i="8"/>
  <c r="C30" i="8" s="1"/>
  <c r="D27" i="8"/>
  <c r="D30" i="8" s="1"/>
  <c r="E27" i="8"/>
  <c r="E30" i="8" s="1"/>
  <c r="F27" i="8"/>
  <c r="F30" i="8" s="1"/>
  <c r="G27" i="8"/>
  <c r="G30" i="8" s="1"/>
  <c r="H27" i="8"/>
  <c r="H30" i="8" s="1"/>
  <c r="I27" i="8"/>
  <c r="I30" i="8" s="1"/>
  <c r="C28" i="8"/>
  <c r="D28" i="8"/>
  <c r="E28" i="8"/>
  <c r="F28" i="8"/>
  <c r="G28" i="8"/>
  <c r="H28" i="8"/>
  <c r="I28" i="8"/>
  <c r="B24" i="8"/>
  <c r="B25" i="8"/>
  <c r="B26" i="8"/>
  <c r="B27" i="8"/>
  <c r="B30" i="8" s="1"/>
  <c r="B28" i="8"/>
  <c r="B23" i="8"/>
  <c r="M26" i="8" l="1"/>
  <c r="J26" i="8" s="1"/>
  <c r="M23" i="8"/>
  <c r="J23" i="8" s="1"/>
  <c r="M28" i="8"/>
  <c r="J28" i="8" s="1"/>
  <c r="M24" i="8"/>
  <c r="J24" i="8" s="1"/>
  <c r="M25" i="8"/>
  <c r="J25" i="8" s="1"/>
  <c r="M30" i="8"/>
  <c r="J30" i="8" s="1"/>
  <c r="L30" i="8" s="1"/>
  <c r="M27" i="8"/>
  <c r="J27" i="8" s="1"/>
  <c r="G6" i="7"/>
  <c r="G7" i="7"/>
  <c r="G8" i="7"/>
  <c r="G9" i="7"/>
  <c r="G10" i="7"/>
  <c r="G11" i="7"/>
  <c r="G12" i="7"/>
  <c r="G13" i="7"/>
  <c r="G14" i="7"/>
  <c r="G5" i="7"/>
  <c r="B31" i="7"/>
  <c r="E24" i="7"/>
  <c r="C24" i="7"/>
  <c r="D24" i="7"/>
  <c r="C25" i="7"/>
  <c r="D25" i="7"/>
  <c r="C26" i="7"/>
  <c r="D26" i="7"/>
  <c r="C27" i="7"/>
  <c r="D27" i="7"/>
  <c r="C28" i="7"/>
  <c r="C31" i="7" s="1"/>
  <c r="D28" i="7"/>
  <c r="D31" i="7" s="1"/>
  <c r="C29" i="7"/>
  <c r="D29" i="7"/>
  <c r="B25" i="7"/>
  <c r="E25" i="7" s="1"/>
  <c r="B26" i="7"/>
  <c r="E26" i="7" s="1"/>
  <c r="B27" i="7"/>
  <c r="B28" i="7"/>
  <c r="B29" i="7"/>
  <c r="E29" i="7" s="1"/>
  <c r="B24" i="7"/>
  <c r="H7" i="6"/>
  <c r="H8" i="6"/>
  <c r="H9" i="6"/>
  <c r="H10" i="6"/>
  <c r="H11" i="6"/>
  <c r="H12" i="6"/>
  <c r="H13" i="6"/>
  <c r="H14" i="6"/>
  <c r="H15" i="6"/>
  <c r="H6" i="6"/>
  <c r="C26" i="6"/>
  <c r="D26" i="6"/>
  <c r="E26" i="6"/>
  <c r="C27" i="6"/>
  <c r="F27" i="6" s="1"/>
  <c r="D27" i="6"/>
  <c r="E27" i="6"/>
  <c r="C28" i="6"/>
  <c r="D28" i="6"/>
  <c r="E28" i="6"/>
  <c r="C29" i="6"/>
  <c r="D29" i="6"/>
  <c r="E29" i="6"/>
  <c r="C30" i="6"/>
  <c r="C33" i="6" s="1"/>
  <c r="D30" i="6"/>
  <c r="D33" i="6" s="1"/>
  <c r="E30" i="6"/>
  <c r="E33" i="6" s="1"/>
  <c r="C31" i="6"/>
  <c r="F31" i="6" s="1"/>
  <c r="D31" i="6"/>
  <c r="E31" i="6"/>
  <c r="B27" i="6"/>
  <c r="B28" i="6"/>
  <c r="B29" i="6"/>
  <c r="B30" i="6"/>
  <c r="B33" i="6" s="1"/>
  <c r="B31" i="6"/>
  <c r="B26" i="6"/>
  <c r="L26" i="8" l="1"/>
  <c r="L24" i="8"/>
  <c r="L29" i="8"/>
  <c r="K29" i="8"/>
  <c r="L28" i="8"/>
  <c r="L23" i="8"/>
  <c r="L25" i="8"/>
  <c r="L27" i="8"/>
  <c r="E27" i="7"/>
  <c r="F28" i="6"/>
  <c r="F33" i="6"/>
  <c r="G31" i="6"/>
  <c r="F29" i="6"/>
  <c r="E28" i="7"/>
  <c r="H31" i="6"/>
  <c r="H29" i="6"/>
  <c r="H30" i="6"/>
  <c r="H26" i="6"/>
  <c r="G30" i="7" l="1"/>
  <c r="F30" i="7"/>
  <c r="F29" i="7"/>
  <c r="H28" i="6"/>
  <c r="H32" i="6"/>
  <c r="G32" i="6"/>
  <c r="H27" i="6"/>
  <c r="G25" i="7"/>
  <c r="G29" i="7"/>
  <c r="G26" i="7"/>
  <c r="G24" i="7"/>
  <c r="G27" i="7"/>
  <c r="G28" i="7"/>
  <c r="F25" i="5"/>
  <c r="F26" i="5"/>
  <c r="F27" i="5"/>
  <c r="F28" i="5"/>
  <c r="F29" i="5"/>
  <c r="F32" i="5" s="1"/>
  <c r="F30" i="5"/>
  <c r="C25" i="5"/>
  <c r="G25" i="5" s="1"/>
  <c r="D25" i="5"/>
  <c r="E25" i="5"/>
  <c r="C26" i="5"/>
  <c r="G26" i="5" s="1"/>
  <c r="D26" i="5"/>
  <c r="E26" i="5"/>
  <c r="C27" i="5"/>
  <c r="D27" i="5"/>
  <c r="E27" i="5"/>
  <c r="C28" i="5"/>
  <c r="G28" i="5" s="1"/>
  <c r="D28" i="5"/>
  <c r="E28" i="5"/>
  <c r="C29" i="5"/>
  <c r="C32" i="5" s="1"/>
  <c r="D29" i="5"/>
  <c r="D32" i="5" s="1"/>
  <c r="E29" i="5"/>
  <c r="E32" i="5" s="1"/>
  <c r="C30" i="5"/>
  <c r="G30" i="5" s="1"/>
  <c r="D30" i="5"/>
  <c r="E30" i="5"/>
  <c r="B26" i="5"/>
  <c r="B27" i="5"/>
  <c r="B28" i="5"/>
  <c r="B29" i="5"/>
  <c r="B30" i="5"/>
  <c r="I15" i="5"/>
  <c r="B31" i="4"/>
  <c r="D29" i="4"/>
  <c r="C27" i="4"/>
  <c r="C25" i="4"/>
  <c r="C24" i="4"/>
  <c r="E25" i="4"/>
  <c r="B25" i="3"/>
  <c r="B26" i="3"/>
  <c r="E26" i="3" s="1"/>
  <c r="B27" i="3"/>
  <c r="B28" i="3"/>
  <c r="E28" i="3" s="1"/>
  <c r="B29" i="3"/>
  <c r="E30" i="3" s="1"/>
  <c r="B24" i="3"/>
  <c r="G32" i="5" l="1"/>
  <c r="I30" i="5"/>
  <c r="G27" i="5"/>
  <c r="C28" i="4"/>
  <c r="C30" i="4"/>
  <c r="D30" i="4"/>
  <c r="C26" i="4"/>
  <c r="H26" i="5"/>
  <c r="H30" i="5"/>
  <c r="H27" i="5"/>
  <c r="H25" i="5"/>
  <c r="H28" i="5"/>
  <c r="H29" i="5"/>
  <c r="G29" i="5"/>
  <c r="C29" i="4"/>
  <c r="E26" i="4"/>
  <c r="E29" i="4"/>
  <c r="E27" i="4"/>
  <c r="E28" i="4"/>
  <c r="E29" i="3"/>
  <c r="E25" i="3"/>
  <c r="B31" i="3"/>
  <c r="E27" i="3"/>
  <c r="H31" i="5" l="1"/>
  <c r="I31" i="5"/>
  <c r="C30" i="3"/>
  <c r="F30" i="3" s="1"/>
  <c r="D30" i="3"/>
  <c r="C26" i="3"/>
  <c r="F26" i="3" s="1"/>
  <c r="C27" i="3"/>
  <c r="F27" i="3" s="1"/>
  <c r="C24" i="3"/>
  <c r="F24" i="3" s="1"/>
  <c r="C28" i="3"/>
  <c r="F28" i="3" s="1"/>
  <c r="C25" i="3"/>
  <c r="F25" i="3" s="1"/>
  <c r="C29" i="3"/>
  <c r="F29" i="3" s="1"/>
  <c r="D29" i="3"/>
</calcChain>
</file>

<file path=xl/sharedStrings.xml><?xml version="1.0" encoding="utf-8"?>
<sst xmlns="http://schemas.openxmlformats.org/spreadsheetml/2006/main" count="1118" uniqueCount="371">
  <si>
    <t>Table 1</t>
  </si>
  <si>
    <t>Age</t>
  </si>
  <si>
    <t>Proportion of licences</t>
  </si>
  <si>
    <t>KSI Collisions</t>
  </si>
  <si>
    <t>All Collisions</t>
  </si>
  <si>
    <t>17-24</t>
  </si>
  <si>
    <t>35-49</t>
  </si>
  <si>
    <t>50-64</t>
  </si>
  <si>
    <t>65+</t>
  </si>
  <si>
    <t>Year</t>
  </si>
  <si>
    <t>Number of KSIs</t>
  </si>
  <si>
    <t>2012-2016 Baseline</t>
  </si>
  <si>
    <t>Source: Police Service of Northern Ireland (PSNI) Road Traffic Casualty Statistics</t>
  </si>
  <si>
    <r>
      <t xml:space="preserve">Table 2 </t>
    </r>
    <r>
      <rPr>
        <b/>
        <sz val="11"/>
        <color rgb="FF000000"/>
        <rFont val="Arial"/>
        <family val="2"/>
      </rPr>
      <t/>
    </r>
  </si>
  <si>
    <r>
      <t xml:space="preserve">Table 3 </t>
    </r>
    <r>
      <rPr>
        <b/>
        <sz val="11"/>
        <color rgb="FF000000"/>
        <rFont val="Arial"/>
        <family val="2"/>
      </rPr>
      <t/>
    </r>
  </si>
  <si>
    <t>Age of Passenger KSI</t>
  </si>
  <si>
    <t>Total</t>
  </si>
  <si>
    <t>% aged 14-20</t>
  </si>
  <si>
    <t>&lt;14</t>
  </si>
  <si>
    <t>14-20</t>
  </si>
  <si>
    <t>21-24</t>
  </si>
  <si>
    <t>25+</t>
  </si>
  <si>
    <t xml:space="preserve">Table 4 </t>
  </si>
  <si>
    <t>Background</t>
  </si>
  <si>
    <t>Collisions involving car drivers</t>
  </si>
  <si>
    <t>Young car drivers and young passengers</t>
  </si>
  <si>
    <t>Location of Young Passenger KSIs</t>
  </si>
  <si>
    <t>% of Rural KSIs</t>
  </si>
  <si>
    <t>Urban</t>
  </si>
  <si>
    <t>Rural</t>
  </si>
  <si>
    <t xml:space="preserve">Motorway/ </t>
  </si>
  <si>
    <t>Dual Carriageway</t>
  </si>
  <si>
    <t xml:space="preserve">Table 5 </t>
  </si>
  <si>
    <t>Car passenger KSIs aged 14-20, injured travelling with a driver aged:</t>
  </si>
  <si>
    <t>Other ages</t>
  </si>
  <si>
    <t xml:space="preserve">Day of the week </t>
  </si>
  <si>
    <t>% Weekend</t>
  </si>
  <si>
    <t>Mon</t>
  </si>
  <si>
    <t>Tues</t>
  </si>
  <si>
    <t>Wed</t>
  </si>
  <si>
    <t>Thurs</t>
  </si>
  <si>
    <t>Fri</t>
  </si>
  <si>
    <t>Sat</t>
  </si>
  <si>
    <t>Sun</t>
  </si>
  <si>
    <t>All Roads</t>
  </si>
  <si>
    <t>Rural Roads</t>
  </si>
  <si>
    <t>00:01-01:00</t>
  </si>
  <si>
    <t>01:01-02:00</t>
  </si>
  <si>
    <t>02:01-03:00</t>
  </si>
  <si>
    <t>03:01-04:00</t>
  </si>
  <si>
    <t>04:01-05:00</t>
  </si>
  <si>
    <t>05:01-06:00</t>
  </si>
  <si>
    <t>06:01-07:00</t>
  </si>
  <si>
    <t>07:01-08:00</t>
  </si>
  <si>
    <t>08:01-09:00</t>
  </si>
  <si>
    <t>09:01-10:00</t>
  </si>
  <si>
    <t>10:01-11:00</t>
  </si>
  <si>
    <t>11:01-12:00</t>
  </si>
  <si>
    <t>12:01-13:00</t>
  </si>
  <si>
    <t>13:01-14:00</t>
  </si>
  <si>
    <t>14:01-15:00</t>
  </si>
  <si>
    <t>15:01-16:00</t>
  </si>
  <si>
    <t>16:01-17:00</t>
  </si>
  <si>
    <t>17:01-18:00</t>
  </si>
  <si>
    <t>18:01-19:00</t>
  </si>
  <si>
    <t>19:01-20:00</t>
  </si>
  <si>
    <t>20:01-21:00</t>
  </si>
  <si>
    <t>21:01-22:00</t>
  </si>
  <si>
    <t>22:01-23:00</t>
  </si>
  <si>
    <t>23:01-24:00</t>
  </si>
  <si>
    <t>Key</t>
  </si>
  <si>
    <t>1-4 KSIs</t>
  </si>
  <si>
    <t>5-9 KSIs</t>
  </si>
  <si>
    <t>10-14 KSIs</t>
  </si>
  <si>
    <t>15-19 KSIs</t>
  </si>
  <si>
    <t>20+ KSIs</t>
  </si>
  <si>
    <t>Table 6</t>
  </si>
  <si>
    <t>Table 7</t>
  </si>
  <si>
    <t>Table 8</t>
  </si>
  <si>
    <t>Age group</t>
  </si>
  <si>
    <t>Proportion responsible for their injuries</t>
  </si>
  <si>
    <t>30-39</t>
  </si>
  <si>
    <t>40-49</t>
  </si>
  <si>
    <t>50+</t>
  </si>
  <si>
    <t xml:space="preserve">Table 9 </t>
  </si>
  <si>
    <t>Collisions involving motorcyclists</t>
  </si>
  <si>
    <t>Source: Police Service of Northern Ireland (PSNI) Road Traffic Casualty Statistic</t>
  </si>
  <si>
    <t>Contents</t>
  </si>
  <si>
    <t>Home</t>
  </si>
  <si>
    <r>
      <t xml:space="preserve">Table 11 </t>
    </r>
    <r>
      <rPr>
        <b/>
        <sz val="11"/>
        <color rgb="FF000000"/>
        <rFont val="Arial"/>
        <family val="2"/>
      </rPr>
      <t/>
    </r>
  </si>
  <si>
    <r>
      <t>Table 10</t>
    </r>
    <r>
      <rPr>
        <b/>
        <sz val="11"/>
        <color rgb="FF000000"/>
        <rFont val="Arial"/>
        <family val="2"/>
      </rPr>
      <t/>
    </r>
  </si>
  <si>
    <t>License type</t>
  </si>
  <si>
    <t>Drivers</t>
  </si>
  <si>
    <t>Motorcyclists</t>
  </si>
  <si>
    <t>Number</t>
  </si>
  <si>
    <t>%</t>
  </si>
  <si>
    <t>L Driver</t>
  </si>
  <si>
    <t>R Driver</t>
  </si>
  <si>
    <t>Unrestricted</t>
  </si>
  <si>
    <t>Other</t>
  </si>
  <si>
    <t xml:space="preserve">Table 13 </t>
  </si>
  <si>
    <t>Table 12</t>
  </si>
  <si>
    <t>License Type (Learner, Restricted, Unrestricted)</t>
  </si>
  <si>
    <t>Learner</t>
  </si>
  <si>
    <t>Restricted</t>
  </si>
  <si>
    <t>Table 14</t>
  </si>
  <si>
    <t>Section 1: Collision Statistics</t>
  </si>
  <si>
    <t>Section 2: Monitoring the Impact for Learner Drivers and Riders</t>
  </si>
  <si>
    <t>Female</t>
  </si>
  <si>
    <t>Male</t>
  </si>
  <si>
    <t>Gender</t>
  </si>
  <si>
    <t>Note:</t>
  </si>
  <si>
    <t>Programme of Training</t>
  </si>
  <si>
    <t>Note: There were no KSI casualties involving or caused by a motorcycle on a motorway.</t>
  </si>
  <si>
    <t>Motorway</t>
  </si>
  <si>
    <t>Principal Causation</t>
  </si>
  <si>
    <t>KSI collisions</t>
  </si>
  <si>
    <t>Proportion</t>
  </si>
  <si>
    <t>Excessive speed</t>
  </si>
  <si>
    <t>Driver/ rider alcohol or drugs</t>
  </si>
  <si>
    <t>Inattention or attention diverted</t>
  </si>
  <si>
    <t>Wrong course/ position</t>
  </si>
  <si>
    <t>Turning right without care</t>
  </si>
  <si>
    <t>Emerging from minor road without care</t>
  </si>
  <si>
    <t>Overtaking on offside without care</t>
  </si>
  <si>
    <t>Crossing or entering road junction without care</t>
  </si>
  <si>
    <t>Driving too close</t>
  </si>
  <si>
    <t xml:space="preserve">Excessive speed </t>
  </si>
  <si>
    <t>Inexperience with type of vehicle</t>
  </si>
  <si>
    <t>Other driver/rider factor</t>
  </si>
  <si>
    <t>KSI collisions caused by young drivers speeding</t>
  </si>
  <si>
    <t>KSI collisions caused by young motorcyclists speeding</t>
  </si>
  <si>
    <t>#</t>
  </si>
  <si>
    <r>
      <t>Sour</t>
    </r>
    <r>
      <rPr>
        <sz val="9"/>
        <color rgb="FF000000"/>
        <rFont val="Arial"/>
        <family val="2"/>
      </rPr>
      <t>ce: Police Service of Northern Ireland (PSNI) Road Traffic Casualty Statistics</t>
    </r>
  </si>
  <si>
    <t>Table 23</t>
  </si>
  <si>
    <t>Table 24</t>
  </si>
  <si>
    <t>Table 25</t>
  </si>
  <si>
    <t>Table 26</t>
  </si>
  <si>
    <t>Table 27</t>
  </si>
  <si>
    <t>Table 28</t>
  </si>
  <si>
    <t>Table 29</t>
  </si>
  <si>
    <t>Table 30</t>
  </si>
  <si>
    <t>Table 31</t>
  </si>
  <si>
    <t>Table 32</t>
  </si>
  <si>
    <t>Display of plates (post-test restrictions)</t>
  </si>
  <si>
    <t>Unknown</t>
  </si>
  <si>
    <t>Source: PSNI Statistics Branch, Lisnasharragh</t>
  </si>
  <si>
    <t>Publicity and Communications Strategy</t>
  </si>
  <si>
    <t>Driver Status</t>
  </si>
  <si>
    <t>Proportion of respondents aware of GDL</t>
  </si>
  <si>
    <t>Base</t>
  </si>
  <si>
    <t>95% CI (+/- %)</t>
  </si>
  <si>
    <t>Location</t>
  </si>
  <si>
    <t>GDL Element</t>
  </si>
  <si>
    <t>A mandatory minimum learning period of 6 months</t>
  </si>
  <si>
    <t>New Programme of Training for learner drivers and completion of logbook</t>
  </si>
  <si>
    <t>Learner drivers will be able to take lessons on motorways although this won't be compulsory</t>
  </si>
  <si>
    <t>Passenger restriction  for newly qualified  drivers under 24 years old for the first 6 months after passing their test</t>
  </si>
  <si>
    <t>Removal of the 45mph speed restriction</t>
  </si>
  <si>
    <t>Display of plates for 2 years after passing driving test (known as the new-driver period</t>
  </si>
  <si>
    <t>Drivers within new-driver period (2 years after passing driving test) will be subject to lower alcohol limits</t>
  </si>
  <si>
    <t>None of these</t>
  </si>
  <si>
    <t>Sig difference between males and females</t>
  </si>
  <si>
    <t>Yes</t>
  </si>
  <si>
    <t>11pm to 6am</t>
  </si>
  <si>
    <t>2012-2016</t>
  </si>
  <si>
    <t>2013-2017</t>
  </si>
  <si>
    <r>
      <t>Number of KSIs</t>
    </r>
    <r>
      <rPr>
        <vertAlign val="superscript"/>
        <sz val="11"/>
        <rFont val="Arial"/>
        <family val="2"/>
      </rPr>
      <t>1**</t>
    </r>
  </si>
  <si>
    <t>Percentage change from baseline</t>
  </si>
  <si>
    <t>Percentage change from last year</t>
  </si>
  <si>
    <t>2008-2012</t>
  </si>
  <si>
    <t>2009-2013</t>
  </si>
  <si>
    <t>2010-2014</t>
  </si>
  <si>
    <t>2011-2015</t>
  </si>
  <si>
    <t>2008</t>
  </si>
  <si>
    <t>2009</t>
  </si>
  <si>
    <t>2010</t>
  </si>
  <si>
    <t>2011</t>
  </si>
  <si>
    <t>2012</t>
  </si>
  <si>
    <t>2013</t>
  </si>
  <si>
    <t>2014</t>
  </si>
  <si>
    <t>2015</t>
  </si>
  <si>
    <t>2016</t>
  </si>
  <si>
    <t>Trend assessment</t>
  </si>
  <si>
    <t>% change from baseline</t>
  </si>
  <si>
    <t xml:space="preserve">Note: there were a small number of casualties whose age was unknown, or where age was less than 17. These have been excluded from the table above. </t>
  </si>
  <si>
    <t>2012- 2016</t>
  </si>
  <si>
    <t>2013- 2017</t>
  </si>
  <si>
    <t>Motorcyclists 2013-2017</t>
  </si>
  <si>
    <t>Proportion of Motorway KSIs resulting from a collision involving a young driver</t>
  </si>
  <si>
    <t xml:space="preserve">  </t>
  </si>
  <si>
    <t>Proportion of respondents aware of one or more elements of GDL</t>
  </si>
  <si>
    <t>Yes - driver with less than 2 years experience</t>
  </si>
  <si>
    <t>Yes - driver with more than 2 years experience</t>
  </si>
  <si>
    <t>No - currently learning to drive</t>
  </si>
  <si>
    <t>No - driving license has expired</t>
  </si>
  <si>
    <t>No - never learned to drive</t>
  </si>
  <si>
    <t>MMLP</t>
  </si>
  <si>
    <t>Programme and Logbook</t>
  </si>
  <si>
    <t>Motorway Lessons</t>
  </si>
  <si>
    <t>Passenger Restriction</t>
  </si>
  <si>
    <t>Removal of 45mph restriction</t>
  </si>
  <si>
    <t>Display plates for 2 years</t>
  </si>
  <si>
    <t>Lower Alcohol Limits</t>
  </si>
  <si>
    <t>Note: Percentages do not sum to 100% since respondents could select more than one response.</t>
  </si>
  <si>
    <t>blah</t>
  </si>
  <si>
    <t>Rules</t>
  </si>
  <si>
    <t>Post-test plates</t>
  </si>
  <si>
    <t>Lower alcohol limits</t>
  </si>
  <si>
    <t>None of the above</t>
  </si>
  <si>
    <t>Themselves</t>
  </si>
  <si>
    <t>Parents</t>
  </si>
  <si>
    <t>Friends</t>
  </si>
  <si>
    <t>Police</t>
  </si>
  <si>
    <t>Education</t>
  </si>
  <si>
    <t>Adverts</t>
  </si>
  <si>
    <t>None</t>
  </si>
  <si>
    <t>Source: Police Service of Northern Ireland (PSNI) Road Traffic Casualty Statistics, Driver and Vehicle Agency Statistics</t>
  </si>
  <si>
    <t>Note: ‘Other’ includes: No license; Foreign EU; Foreign Non-EU; PSV. Total excludes drivers and motorcyclists with missing licence details.</t>
  </si>
  <si>
    <t>Note: ‘Other’ includes: No license; Foreign EU; Foreign Non-EU; PSV. Total excludes drivers and motorcyclists with missing licence details</t>
  </si>
  <si>
    <t>Source: Continuous Household Survey 2017/18</t>
  </si>
  <si>
    <t>The figures do not include those who were dealt with by means of discretionary disposal or referral for prosecution. 'Unk' is unknown.</t>
  </si>
  <si>
    <t>Who will Influence?</t>
  </si>
  <si>
    <t>2017/18</t>
  </si>
  <si>
    <t>2018/19</t>
  </si>
  <si>
    <t>Source: Continuous Household Survey 2017/18 and 2018/19</t>
  </si>
  <si>
    <t>S</t>
  </si>
  <si>
    <t>S: There is a statistical difference in proportions in 2018/19 compared to 2017/18</t>
  </si>
  <si>
    <t>Awareness of the GDL Scheme by gender and driver status (with 95% Confidence Range)</t>
  </si>
  <si>
    <t>Awareness of the GDL Scheme by urban/rural location (with 95% Confidence Range), Northern Ireland 2017/18 - 2018/19</t>
  </si>
  <si>
    <t xml:space="preserve"> Source: Continuous Household Survey 2017/18 and 2018/19</t>
  </si>
  <si>
    <t>Note: Proportions shown in bold are significantly different in 2018/19 compared with 2017/18</t>
  </si>
  <si>
    <t>95% CI</t>
  </si>
  <si>
    <t>2014-2018</t>
  </si>
  <si>
    <r>
      <t>Table 6: Passenger KSIs aged 14-20 injured travelling in a car, by age of driver</t>
    </r>
    <r>
      <rPr>
        <sz val="11"/>
        <color rgb="FF000000"/>
        <rFont val="Arial"/>
        <family val="2"/>
      </rPr>
      <t xml:space="preserve"> </t>
    </r>
    <r>
      <rPr>
        <sz val="11"/>
        <color theme="1"/>
        <rFont val="Arial"/>
        <family val="2"/>
      </rPr>
      <t>Northern Ireland 2008-2018</t>
    </r>
  </si>
  <si>
    <r>
      <t>Table 6a: Passenger KSIs aged 14-20 injured travelling in a car, by age of driver</t>
    </r>
    <r>
      <rPr>
        <sz val="11"/>
        <color rgb="FF000000"/>
        <rFont val="Arial"/>
        <family val="2"/>
      </rPr>
      <t xml:space="preserve"> </t>
    </r>
    <r>
      <rPr>
        <sz val="11"/>
        <color theme="1"/>
        <rFont val="Arial"/>
        <family val="2"/>
      </rPr>
      <t>Northern Ireland 2008-2018 Rolling Average</t>
    </r>
  </si>
  <si>
    <r>
      <t xml:space="preserve">Table 9: Motorcyclist KSIs by age and responsibility, </t>
    </r>
    <r>
      <rPr>
        <sz val="11"/>
        <color theme="1"/>
        <rFont val="Arial"/>
        <family val="2"/>
      </rPr>
      <t>Northern Ireland 2012-2018</t>
    </r>
  </si>
  <si>
    <t>Proportion responsible: % difference between 2014-2018 and 2012-2016</t>
  </si>
  <si>
    <t>Car Drivers</t>
  </si>
  <si>
    <r>
      <t xml:space="preserve">Driver and Motorcyclist KSIs, responsible for their injuries, by license type. </t>
    </r>
    <r>
      <rPr>
        <sz val="11"/>
        <color theme="1"/>
        <rFont val="Calibri"/>
        <family val="2"/>
        <scheme val="minor"/>
      </rPr>
      <t>Northern Ireland 2014-2018</t>
    </r>
  </si>
  <si>
    <t>Trend assessment:
% difference between 2012-16 and 2014-2018</t>
  </si>
  <si>
    <r>
      <t xml:space="preserve">Table 14: KSIs resulting from collisions involving Learner and Restricted drivers and motorcyclists responsible for the collision, </t>
    </r>
    <r>
      <rPr>
        <sz val="11"/>
        <color rgb="FF000000"/>
        <rFont val="Arial"/>
        <family val="2"/>
      </rPr>
      <t>Northern Ireland 2012-2018</t>
    </r>
  </si>
  <si>
    <r>
      <rPr>
        <b/>
        <sz val="11"/>
        <color theme="1"/>
        <rFont val="Calibri"/>
        <family val="2"/>
        <scheme val="minor"/>
      </rPr>
      <t>KSIs by road type</t>
    </r>
    <r>
      <rPr>
        <sz val="11"/>
        <color theme="1"/>
        <rFont val="Calibri"/>
        <family val="2"/>
        <scheme val="minor"/>
      </rPr>
      <t>, Northern Ireland 2008-2018 Rolling Average</t>
    </r>
  </si>
  <si>
    <t>2018</t>
  </si>
  <si>
    <t>Trend assessment:
% difference between 2012-16 and 2014-18</t>
  </si>
  <si>
    <t>2018-2018</t>
  </si>
  <si>
    <r>
      <t>Table 12: Car Driver and Motorcyclist KSIs by license type.</t>
    </r>
    <r>
      <rPr>
        <sz val="11"/>
        <color rgb="FF000000"/>
        <rFont val="Arial"/>
        <family val="2"/>
      </rPr>
      <t xml:space="preserve"> Northern Ireland 2012-2016, 2013-2017, 2014-2018</t>
    </r>
  </si>
  <si>
    <r>
      <t>Table 13: Car Driver and Motorcyclist KSIs, responsible for their injuries, by license type.</t>
    </r>
    <r>
      <rPr>
        <sz val="11"/>
        <color rgb="FF000000"/>
        <rFont val="Arial"/>
        <family val="2"/>
      </rPr>
      <t xml:space="preserve"> Northern Ireland 2012-2016, 2013-2017, 2014-2018</t>
    </r>
  </si>
  <si>
    <r>
      <t xml:space="preserve">KSIs by road type, </t>
    </r>
    <r>
      <rPr>
        <sz val="11"/>
        <color theme="1"/>
        <rFont val="Calibri"/>
        <family val="2"/>
        <scheme val="minor"/>
      </rPr>
      <t>Northern Ireland 2012-2016, 2013-2017, 2014-2018</t>
    </r>
  </si>
  <si>
    <t>Time</t>
  </si>
  <si>
    <r>
      <t>Table 15: Number of KSIs that occurred on the motorway</t>
    </r>
    <r>
      <rPr>
        <sz val="11"/>
        <color rgb="FF000000"/>
        <rFont val="Arial"/>
        <family val="2"/>
      </rPr>
      <t>– Northern Ireland (2008-2018)</t>
    </r>
  </si>
  <si>
    <r>
      <t>Table 15a: Number of KSIs that occurred on the motorway</t>
    </r>
    <r>
      <rPr>
        <sz val="11"/>
        <color rgb="FF000000"/>
        <rFont val="Arial"/>
        <family val="2"/>
      </rPr>
      <t>– Northern Ireland 2008-2018 Rolling Average</t>
    </r>
  </si>
  <si>
    <r>
      <t>Table 16: KSIs by road type</t>
    </r>
    <r>
      <rPr>
        <sz val="11"/>
        <color rgb="FF000000"/>
        <rFont val="Arial"/>
        <family val="2"/>
      </rPr>
      <t>, Northern Ireland 2008-2018</t>
    </r>
  </si>
  <si>
    <r>
      <t>Table 16a: KSIs by road type</t>
    </r>
    <r>
      <rPr>
        <sz val="11"/>
        <color rgb="FF000000"/>
        <rFont val="Arial"/>
        <family val="2"/>
      </rPr>
      <t>, Northern Ireland 2008-2018 Rolling Average</t>
    </r>
  </si>
  <si>
    <r>
      <t>Table 25: Number of KSIs that occurred in darkness hours</t>
    </r>
    <r>
      <rPr>
        <sz val="11"/>
        <color rgb="FF000000"/>
        <rFont val="Arial"/>
        <family val="2"/>
      </rPr>
      <t xml:space="preserve"> – Northern Ireland (2008-2018)</t>
    </r>
  </si>
  <si>
    <r>
      <t>Table 25a: Number of KSIs that occurred in darkness hours</t>
    </r>
    <r>
      <rPr>
        <sz val="11"/>
        <color rgb="FF000000"/>
        <rFont val="Arial"/>
        <family val="2"/>
      </rPr>
      <t xml:space="preserve"> – Northern Ireland (2008-2018) Rolling Average</t>
    </r>
  </si>
  <si>
    <r>
      <t xml:space="preserve">Table 27: Awareness of the GDL Scheme by gender and driver status (with 95% Confidence Range), </t>
    </r>
    <r>
      <rPr>
        <sz val="11"/>
        <color theme="1"/>
        <rFont val="Arial"/>
        <family val="2"/>
      </rPr>
      <t>Northern Ireland 2017/18-2018/19</t>
    </r>
  </si>
  <si>
    <r>
      <t xml:space="preserve">Table 28: Awareness of the GDL Scheme by urban/rural location (with 95% Confidence Range), </t>
    </r>
    <r>
      <rPr>
        <sz val="11"/>
        <color rgb="FF000000"/>
        <rFont val="Arial"/>
        <family val="2"/>
      </rPr>
      <t>Northern Ireland 2017/18 - 2018/19</t>
    </r>
  </si>
  <si>
    <r>
      <t xml:space="preserve">Table 30: Awareness of Specific elements in the new GDL scheme, by gender </t>
    </r>
    <r>
      <rPr>
        <sz val="11"/>
        <color theme="1"/>
        <rFont val="Arial"/>
        <family val="2"/>
      </rPr>
      <t>Northern Ireland 2018/19</t>
    </r>
  </si>
  <si>
    <r>
      <t xml:space="preserve">Table 31: Proportion of respondents that think newly qualified drivers will follow the new rules, by gender and age </t>
    </r>
    <r>
      <rPr>
        <sz val="11"/>
        <color theme="1"/>
        <rFont val="Arial"/>
        <family val="2"/>
      </rPr>
      <t>Northern Ireland 2017/18 - 2018/19</t>
    </r>
  </si>
  <si>
    <r>
      <t xml:space="preserve">Table 32: Who respondents think will influence newly qualified drivers to follow the new rules, by gender and age </t>
    </r>
    <r>
      <rPr>
        <sz val="11"/>
        <color theme="1"/>
        <rFont val="Arial"/>
        <family val="2"/>
      </rPr>
      <t>Northern Ireland 2017/18 - 2018/19</t>
    </r>
  </si>
  <si>
    <r>
      <t>Table 26: Number of fixed penalty notices issued for the offence 'No R plates displayed':</t>
    </r>
    <r>
      <rPr>
        <sz val="11"/>
        <color theme="1"/>
        <rFont val="Arial"/>
        <family val="2"/>
      </rPr>
      <t xml:space="preserve"> </t>
    </r>
    <r>
      <rPr>
        <sz val="11"/>
        <color rgb="FF000000"/>
        <rFont val="Arial"/>
        <family val="2"/>
      </rPr>
      <t>– Northern Ireland (2008-2018)</t>
    </r>
  </si>
  <si>
    <r>
      <t xml:space="preserve">Table 26a: Number of fixed penalty notices issued for the offence 'No R plates displayed': – </t>
    </r>
    <r>
      <rPr>
        <sz val="11"/>
        <color theme="1"/>
        <rFont val="Arial"/>
        <family val="2"/>
      </rPr>
      <t>Northern Ireland (2008-2018) Rolling average</t>
    </r>
  </si>
  <si>
    <t>Sig difference between 2017/18 and 2018/19</t>
  </si>
  <si>
    <t>Table 15</t>
  </si>
  <si>
    <t>Table 16</t>
  </si>
  <si>
    <t>Table 17</t>
  </si>
  <si>
    <t>Table 18</t>
  </si>
  <si>
    <t>Table 19</t>
  </si>
  <si>
    <t>Table 20</t>
  </si>
  <si>
    <t>Table 21</t>
  </si>
  <si>
    <t>Table 22</t>
  </si>
  <si>
    <t>Proportion of drivers deemed responsible for KSI collisions by age group and the proportion of licences held, Northern Ireland 2012-2016, 2013-2017, 2014-2018</t>
  </si>
  <si>
    <t>Passenger KSIs aged 14-20 injured travelling in a car, by age of driver Northern Ireland 2008-2018</t>
  </si>
  <si>
    <t>Motorcyclist KSIs by age and responsibility, Northern Ireland 2012-2018</t>
  </si>
  <si>
    <t>Driver and Motorcyclist KSIs by license type. Northern Ireland 2012-2016, 2013-2017, 2014-2018</t>
  </si>
  <si>
    <t>Driver and Motorcyclist KSIs, responsible for their injuries, by license type. Northern Ireland 2012-2016, 2013-2017, 2014-2018</t>
  </si>
  <si>
    <t>KSIs resulting from collisions involving Learner and Restricted drivers and motorcyclists responsible for the collision, Northern Ireland 2012-2018</t>
  </si>
  <si>
    <t>Number of KSIs that occurred on the motorway– Northern Ireland (2008-2018)</t>
  </si>
  <si>
    <t>KSIs by road type, Northern Ireland 2008-2018</t>
  </si>
  <si>
    <t>Number of KSIs that occurred in darkness hours, – Northern Ireland (2008-2018)</t>
  </si>
  <si>
    <t>Number of fixed penalty notices issued for the offence 'No R plates displayed': – Northern Ireland (2008-2018)</t>
  </si>
  <si>
    <t>Awareness of the GDL Scheme by gender and driver status (with 95% Confidence Range), Continuous Household Survey 2017/18 - 2018/19</t>
  </si>
  <si>
    <t>Awareness of the GDL Scheme by urban/rural location (with 95% Confidence Range), Continuous Household Survey 2017/18 - 2018/19</t>
  </si>
  <si>
    <t>Who respondents think will influence newly qualified drivers to follow the new rules, by gender and age Continuous Household Survey 2017/18 - 2018/19</t>
  </si>
  <si>
    <t>Proportion of respondents that think newly qualified drivers will follow the new rules, by gender and age Continuous Household Survey 2017/18 - 2018/19</t>
  </si>
  <si>
    <t>Awareness of Specific elements in the new GDL scheme, by gender Continuous Household Survey 2018/19</t>
  </si>
  <si>
    <t>Awareness of Specific elements in the new GDL scheme, Continuous Household Survey 2017/18 - 2018/19</t>
  </si>
  <si>
    <t>17-23</t>
  </si>
  <si>
    <t>24-34</t>
  </si>
  <si>
    <r>
      <t xml:space="preserve">Table 2: </t>
    </r>
    <r>
      <rPr>
        <b/>
        <sz val="11"/>
        <color rgb="FF000000"/>
        <rFont val="Arial"/>
        <family val="2"/>
      </rPr>
      <t>Number of KSIs resulting from collisions involving car drivers aged 17 to 23</t>
    </r>
    <r>
      <rPr>
        <sz val="11"/>
        <color rgb="FF000000"/>
        <rFont val="Arial"/>
        <family val="2"/>
      </rPr>
      <t xml:space="preserve">, </t>
    </r>
    <r>
      <rPr>
        <sz val="11"/>
        <color theme="1"/>
        <rFont val="Arial"/>
        <family val="2"/>
      </rPr>
      <t>Northern Ireland 2008-2018</t>
    </r>
  </si>
  <si>
    <r>
      <t xml:space="preserve">Table 2a: </t>
    </r>
    <r>
      <rPr>
        <b/>
        <sz val="11"/>
        <color rgb="FF000000"/>
        <rFont val="Arial"/>
        <family val="2"/>
      </rPr>
      <t>Number of KSIs resulting from collisions involving car drivers aged 17 to 23</t>
    </r>
    <r>
      <rPr>
        <sz val="11"/>
        <color rgb="FF000000"/>
        <rFont val="Arial"/>
        <family val="2"/>
      </rPr>
      <t xml:space="preserve">, </t>
    </r>
    <r>
      <rPr>
        <sz val="11"/>
        <color theme="1"/>
        <rFont val="Arial"/>
        <family val="2"/>
      </rPr>
      <t>Northern Ireland 2008-2018 Rolling Average</t>
    </r>
  </si>
  <si>
    <r>
      <t xml:space="preserve">Table 3: </t>
    </r>
    <r>
      <rPr>
        <b/>
        <sz val="11"/>
        <color rgb="FF000000"/>
        <rFont val="Arial"/>
        <family val="2"/>
      </rPr>
      <t>Number of KSIs resulting from collisions involving car drivers aged 17 to 23 who were responsible for the collision,</t>
    </r>
    <r>
      <rPr>
        <sz val="11"/>
        <color rgb="FF000000"/>
        <rFont val="Arial"/>
        <family val="2"/>
      </rPr>
      <t xml:space="preserve"> </t>
    </r>
    <r>
      <rPr>
        <sz val="11"/>
        <color theme="1"/>
        <rFont val="Arial"/>
        <family val="2"/>
      </rPr>
      <t>Northern Ireland 2008-2018</t>
    </r>
  </si>
  <si>
    <r>
      <t xml:space="preserve">Table 3a: </t>
    </r>
    <r>
      <rPr>
        <b/>
        <sz val="11"/>
        <color rgb="FF000000"/>
        <rFont val="Arial"/>
        <family val="2"/>
      </rPr>
      <t>Number of KSIs resulting from collisions involving car drivers aged 17 to 23 who were responsible for the collision,</t>
    </r>
    <r>
      <rPr>
        <sz val="11"/>
        <color rgb="FF000000"/>
        <rFont val="Arial"/>
        <family val="2"/>
      </rPr>
      <t xml:space="preserve"> </t>
    </r>
    <r>
      <rPr>
        <sz val="11"/>
        <color theme="1"/>
        <rFont val="Arial"/>
        <family val="2"/>
      </rPr>
      <t>Northern Ireland 2008-2018 Rolling Average</t>
    </r>
  </si>
  <si>
    <r>
      <t>Table 4: Age of Passenger KSIs that were travelling in a car with a driver aged 17-23</t>
    </r>
    <r>
      <rPr>
        <sz val="11"/>
        <color rgb="FF000000"/>
        <rFont val="Arial"/>
        <family val="2"/>
      </rPr>
      <t>, Northern Ireland 2008-2018</t>
    </r>
  </si>
  <si>
    <r>
      <t>Table 4a: Age of Passenger KSIs that were travelling in a car with a driver aged 17-23</t>
    </r>
    <r>
      <rPr>
        <sz val="11"/>
        <color rgb="FF000000"/>
        <rFont val="Arial"/>
        <family val="2"/>
      </rPr>
      <t>, Northern Ireland 2008-2018 Rolling Average</t>
    </r>
  </si>
  <si>
    <r>
      <t>Table 5: Passenger KSIs aged 14-20 travelling in a car with a driver aged 17-23, by location of collision</t>
    </r>
    <r>
      <rPr>
        <sz val="11"/>
        <color rgb="FF000000"/>
        <rFont val="Arial"/>
        <family val="2"/>
      </rPr>
      <t>: Northern Ireland 2008-2018</t>
    </r>
  </si>
  <si>
    <r>
      <t>Table 5a: Passenger KSIs aged 14-20 travelling in a car with a driver aged 17-23, by location of collision</t>
    </r>
    <r>
      <rPr>
        <sz val="11"/>
        <color rgb="FF000000"/>
        <rFont val="Arial"/>
        <family val="2"/>
      </rPr>
      <t>: Northern Ireland 2008-2018 Rolling Average</t>
    </r>
  </si>
  <si>
    <r>
      <t>Table 7: Passenger KSIs aged 14-20 travelling in a car with a driver aged 17-23, by day of the week</t>
    </r>
    <r>
      <rPr>
        <sz val="11"/>
        <color rgb="FF000000"/>
        <rFont val="Arial"/>
        <family val="2"/>
      </rPr>
      <t>: Northern Ireland 2008-2018</t>
    </r>
  </si>
  <si>
    <r>
      <t>Table 7a: Passenger KSIs aged 14-20 travelling in a car with a driver aged 17-23, by day of the week</t>
    </r>
    <r>
      <rPr>
        <sz val="11"/>
        <color rgb="FF000000"/>
        <rFont val="Arial"/>
        <family val="2"/>
      </rPr>
      <t>: Northern Ireland 2008-2018 Rolling Average</t>
    </r>
  </si>
  <si>
    <r>
      <t>Table 8: Passenger KSIs aged 14-20 travelling in a car with a driver aged 17-23, by time of the day:</t>
    </r>
    <r>
      <rPr>
        <sz val="11"/>
        <color rgb="FF000000"/>
        <rFont val="Arial"/>
        <family val="2"/>
      </rPr>
      <t xml:space="preserve"> Northern Ireland 2012-2016, 2013-2017, 2014-2018 </t>
    </r>
  </si>
  <si>
    <t>24-29</t>
  </si>
  <si>
    <r>
      <t xml:space="preserve">Table 10: </t>
    </r>
    <r>
      <rPr>
        <b/>
        <sz val="11"/>
        <color rgb="FF000000"/>
        <rFont val="Arial"/>
        <family val="2"/>
      </rPr>
      <t>Number of KSIs resulting from collisions involving motorcyclists aged 17 to 23</t>
    </r>
    <r>
      <rPr>
        <sz val="11"/>
        <color rgb="FF000000"/>
        <rFont val="Arial"/>
        <family val="2"/>
      </rPr>
      <t xml:space="preserve">, </t>
    </r>
    <r>
      <rPr>
        <sz val="11"/>
        <color theme="1"/>
        <rFont val="Arial"/>
        <family val="2"/>
      </rPr>
      <t>Northern Ireland 2008-2018</t>
    </r>
  </si>
  <si>
    <r>
      <t xml:space="preserve">Table 10a: </t>
    </r>
    <r>
      <rPr>
        <b/>
        <sz val="11"/>
        <color rgb="FF000000"/>
        <rFont val="Arial"/>
        <family val="2"/>
      </rPr>
      <t>Number of KSIs resulting from collisions involving motorcyclists aged 17 to 23</t>
    </r>
    <r>
      <rPr>
        <sz val="11"/>
        <color rgb="FF000000"/>
        <rFont val="Arial"/>
        <family val="2"/>
      </rPr>
      <t xml:space="preserve">, </t>
    </r>
    <r>
      <rPr>
        <sz val="11"/>
        <color theme="1"/>
        <rFont val="Arial"/>
        <family val="2"/>
      </rPr>
      <t>Northern Ireland 2008-2018 Rolling Average</t>
    </r>
  </si>
  <si>
    <r>
      <t xml:space="preserve">Table 11: </t>
    </r>
    <r>
      <rPr>
        <b/>
        <sz val="11"/>
        <color rgb="FF000000"/>
        <rFont val="Arial"/>
        <family val="2"/>
      </rPr>
      <t>Number of KSIs resulting from collisions involving motorcyclists aged 17 to 23 who were responsible for the collision,</t>
    </r>
    <r>
      <rPr>
        <sz val="11"/>
        <color rgb="FF000000"/>
        <rFont val="Arial"/>
        <family val="2"/>
      </rPr>
      <t xml:space="preserve"> </t>
    </r>
    <r>
      <rPr>
        <sz val="11"/>
        <color theme="1"/>
        <rFont val="Arial"/>
        <family val="2"/>
      </rPr>
      <t>Northern Ireland 2008-2018</t>
    </r>
  </si>
  <si>
    <r>
      <t xml:space="preserve">Table 11a: </t>
    </r>
    <r>
      <rPr>
        <b/>
        <sz val="11"/>
        <color rgb="FF000000"/>
        <rFont val="Arial"/>
        <family val="2"/>
      </rPr>
      <t>Number of KSIs resulting from collisions involving motorcyclists aged 17 to 23 who were responsible for the collision,</t>
    </r>
    <r>
      <rPr>
        <sz val="11"/>
        <color rgb="FF000000"/>
        <rFont val="Arial"/>
        <family val="2"/>
      </rPr>
      <t xml:space="preserve"> </t>
    </r>
    <r>
      <rPr>
        <sz val="11"/>
        <color theme="1"/>
        <rFont val="Arial"/>
        <family val="2"/>
      </rPr>
      <t>Northern Ireland 2008-2018 Rolling Average</t>
    </r>
  </si>
  <si>
    <t>Number of KSIs resulting from a collision involving a driver aged 17-23</t>
  </si>
  <si>
    <t>Number of KSIs resulting from a collision where driver aged 17-23 responsible</t>
  </si>
  <si>
    <t>Proportion of Motorway KSIs resulting from a collision involving a driver aged 17-23</t>
  </si>
  <si>
    <t>Number of KSIs resulting from a collision involving a driver aged 17 to 23</t>
  </si>
  <si>
    <r>
      <t>Table 17: KSIs from collisions involving a car driver aged 17-23, by road type:</t>
    </r>
    <r>
      <rPr>
        <sz val="11"/>
        <color rgb="FF000000"/>
        <rFont val="Arial"/>
        <family val="2"/>
      </rPr>
      <t xml:space="preserve"> Northern Ireland 2008-2018</t>
    </r>
  </si>
  <si>
    <r>
      <t>Table 17a: KSIs from collisions involving a car driver aged 17-23, by road type:</t>
    </r>
    <r>
      <rPr>
        <sz val="11"/>
        <color rgb="FF000000"/>
        <rFont val="Arial"/>
        <family val="2"/>
      </rPr>
      <t xml:space="preserve"> Northern Ireland 2008-2018 Rolling Average</t>
    </r>
  </si>
  <si>
    <r>
      <t>KSIs from collisions involving a car driver aged 17-23, by road type:</t>
    </r>
    <r>
      <rPr>
        <sz val="11"/>
        <color rgb="FF000000"/>
        <rFont val="Arial"/>
        <family val="2"/>
      </rPr>
      <t xml:space="preserve"> Northern Ireland 2008-2018 Rolling Average</t>
    </r>
  </si>
  <si>
    <r>
      <t>KSIs from collisions involving a car driver aged 17-23, by road type:</t>
    </r>
    <r>
      <rPr>
        <sz val="11"/>
        <color rgb="FF000000"/>
        <rFont val="Arial"/>
        <family val="2"/>
      </rPr>
      <t xml:space="preserve"> Northern Ireland 2012-2016, 2013-2017, 2014-2018</t>
    </r>
  </si>
  <si>
    <r>
      <t>Table 18: KSIs from collisions caused by a car driver aged 17-23, by road type:</t>
    </r>
    <r>
      <rPr>
        <sz val="11"/>
        <color rgb="FF000000"/>
        <rFont val="Arial"/>
        <family val="2"/>
      </rPr>
      <t xml:space="preserve"> Northern Ireland 2008-2018</t>
    </r>
  </si>
  <si>
    <r>
      <t>KSIs from collisions caused by a car driver aged 17-23, by road type:</t>
    </r>
    <r>
      <rPr>
        <sz val="11"/>
        <color rgb="FF000000"/>
        <rFont val="Arial"/>
        <family val="2"/>
      </rPr>
      <t xml:space="preserve"> Northern Ireland 2012-2016, 2013-2017, 2014-2018</t>
    </r>
  </si>
  <si>
    <r>
      <t>Table 18a: KSIs from collisions caused by a car driver aged 17-23, by road type:</t>
    </r>
    <r>
      <rPr>
        <sz val="11"/>
        <color rgb="FF000000"/>
        <rFont val="Arial"/>
        <family val="2"/>
      </rPr>
      <t xml:space="preserve"> Northern Ireland 2008-2018 Rolling Average</t>
    </r>
  </si>
  <si>
    <r>
      <t>KSIs from collisions caused by a car driver aged 17-23, by road type:</t>
    </r>
    <r>
      <rPr>
        <sz val="11"/>
        <color rgb="FF000000"/>
        <rFont val="Arial"/>
        <family val="2"/>
      </rPr>
      <t xml:space="preserve"> Northern Ireland 2008-2018 Rolling Average</t>
    </r>
  </si>
  <si>
    <r>
      <t>Table 19: KSIs from collisions involving a motorcyclist aged 17-23, by road type:</t>
    </r>
    <r>
      <rPr>
        <sz val="11"/>
        <color rgb="FF000000"/>
        <rFont val="Arial"/>
        <family val="2"/>
      </rPr>
      <t xml:space="preserve"> Northern Ireland 2008-2018</t>
    </r>
  </si>
  <si>
    <r>
      <t>KSIs from collisions involving a motorcyclist aged 17-23, by road type:</t>
    </r>
    <r>
      <rPr>
        <sz val="11"/>
        <color rgb="FF000000"/>
        <rFont val="Arial"/>
        <family val="2"/>
      </rPr>
      <t xml:space="preserve"> Northern Ireland 2012-2016, 2013-2017, 2014-2018</t>
    </r>
  </si>
  <si>
    <r>
      <t>Table 19a: KSIs from collisions involving a motorcyclist aged 17-23, by road type:</t>
    </r>
    <r>
      <rPr>
        <sz val="11"/>
        <color rgb="FF000000"/>
        <rFont val="Arial"/>
        <family val="2"/>
      </rPr>
      <t xml:space="preserve"> Northern Ireland 2008-2018 Rolling Average</t>
    </r>
  </si>
  <si>
    <r>
      <t>KSIs from collisions involving a motorcyclist aged 17-23, by road type:</t>
    </r>
    <r>
      <rPr>
        <sz val="11"/>
        <color rgb="FF000000"/>
        <rFont val="Arial"/>
        <family val="2"/>
      </rPr>
      <t xml:space="preserve"> Northern Ireland 2008-2018 Rolling Average</t>
    </r>
  </si>
  <si>
    <r>
      <t>Table 20: KSIs from collisions caused by a motorcyclist aged 17-23, by road type:</t>
    </r>
    <r>
      <rPr>
        <sz val="11"/>
        <color rgb="FF000000"/>
        <rFont val="Arial"/>
        <family val="2"/>
      </rPr>
      <t xml:space="preserve"> Northern Ireland 2008-2018</t>
    </r>
  </si>
  <si>
    <r>
      <t>KSIs from collisions caused by a motorcyclist aged 17-23, by road type:</t>
    </r>
    <r>
      <rPr>
        <sz val="11"/>
        <color rgb="FF000000"/>
        <rFont val="Arial"/>
        <family val="2"/>
      </rPr>
      <t xml:space="preserve"> Northern Ireland 2012-2016, 2013-2017, 2014-2018</t>
    </r>
  </si>
  <si>
    <r>
      <t>Table 20a: KSIs from collisions caused by a motorcyclist aged 17-23, by road type:</t>
    </r>
    <r>
      <rPr>
        <sz val="11"/>
        <color rgb="FF000000"/>
        <rFont val="Arial"/>
        <family val="2"/>
      </rPr>
      <t xml:space="preserve"> Northern Ireland 2008-2018 Rolling Average</t>
    </r>
  </si>
  <si>
    <r>
      <t>KSIs from collisions caused by a motorcyclist aged 17-23, by road type:</t>
    </r>
    <r>
      <rPr>
        <sz val="11"/>
        <color rgb="FF000000"/>
        <rFont val="Arial"/>
        <family val="2"/>
      </rPr>
      <t xml:space="preserve"> Northern Ireland 2008-2018 Rolling Average</t>
    </r>
  </si>
  <si>
    <r>
      <t>Table 21: Principal causation of KSI collisions involving car drivers aged 17 to 23 who were responsible for the collision,</t>
    </r>
    <r>
      <rPr>
        <sz val="11"/>
        <color rgb="FF000000"/>
        <rFont val="Arial"/>
        <family val="2"/>
      </rPr>
      <t xml:space="preserve"> </t>
    </r>
    <r>
      <rPr>
        <sz val="11"/>
        <color theme="1"/>
        <rFont val="Arial"/>
        <family val="2"/>
      </rPr>
      <t>Northern Ireland 2012-2016, 2013-2017, 2014-2018</t>
    </r>
  </si>
  <si>
    <r>
      <t>Table 22: Principal causation of KSI collisions involving motorcyclists aged 17 to 23 who were responsible for the collision,</t>
    </r>
    <r>
      <rPr>
        <sz val="11"/>
        <color rgb="FF000000"/>
        <rFont val="Arial"/>
        <family val="2"/>
      </rPr>
      <t xml:space="preserve"> </t>
    </r>
    <r>
      <rPr>
        <sz val="11"/>
        <color theme="1"/>
        <rFont val="Arial"/>
        <family val="2"/>
      </rPr>
      <t>Northern Ireland 2012-2016,  2013-2017, 2014-2018</t>
    </r>
  </si>
  <si>
    <r>
      <t xml:space="preserve">Principal causation of KSI collisions involving motorcyclists aged 17 to 23 who were responsible for the collision, </t>
    </r>
    <r>
      <rPr>
        <sz val="11"/>
        <color theme="1"/>
        <rFont val="Calibri"/>
        <family val="2"/>
        <scheme val="minor"/>
      </rPr>
      <t>Northern Ireland 2012-2016,  2013-2017, 2014-2018</t>
    </r>
  </si>
  <si>
    <r>
      <t xml:space="preserve">Table 23: KSI collisions involving car drivers aged 17-23 who were responsible for the collision, where the principal causation factor was, 'Excessive speed having regard to conditions', </t>
    </r>
    <r>
      <rPr>
        <sz val="11"/>
        <color rgb="FF000000"/>
        <rFont val="Arial"/>
        <family val="2"/>
      </rPr>
      <t>Northern Ireland 2008-2018</t>
    </r>
  </si>
  <si>
    <r>
      <t xml:space="preserve">Table 23a: KSI collisions involving car drivers aged 17-23 who were responsible for the collision, where the principal causation factor was, 'Excessive speed having regard to conditions', </t>
    </r>
    <r>
      <rPr>
        <sz val="11"/>
        <color rgb="FF000000"/>
        <rFont val="Arial"/>
        <family val="2"/>
      </rPr>
      <t>Northern Ireland 2008-2018 Rolling Average</t>
    </r>
  </si>
  <si>
    <r>
      <t xml:space="preserve">Table 24: KSI collisions involving motorcyclists aged 17 to 23 who were responsible for the collision, where the principal causation factor was, 'Excessive speed having regard to conditions', </t>
    </r>
    <r>
      <rPr>
        <sz val="11"/>
        <color rgb="FF000000"/>
        <rFont val="Arial"/>
        <family val="2"/>
      </rPr>
      <t>Northern Ireland 2008-2018</t>
    </r>
  </si>
  <si>
    <r>
      <t xml:space="preserve">Table 24a: KSI collisions involving motorcyclists aged 17 to 23 who were responsible for the collision, where the principal causation factor was, 'Excessive speed having regard to conditions', </t>
    </r>
    <r>
      <rPr>
        <sz val="11"/>
        <color rgb="FF000000"/>
        <rFont val="Arial"/>
        <family val="2"/>
      </rPr>
      <t>Northern Ireland 2008-2018 Rolling Average</t>
    </r>
  </si>
  <si>
    <r>
      <t xml:space="preserve">KSIs resulting from a collision </t>
    </r>
    <r>
      <rPr>
        <b/>
        <sz val="11"/>
        <color rgb="FF000000"/>
        <rFont val="Arial"/>
        <family val="2"/>
      </rPr>
      <t>involving</t>
    </r>
    <r>
      <rPr>
        <sz val="11"/>
        <color rgb="FF000000"/>
        <rFont val="Arial"/>
        <family val="2"/>
      </rPr>
      <t xml:space="preserve"> a </t>
    </r>
    <r>
      <rPr>
        <b/>
        <sz val="11"/>
        <color rgb="FF000000"/>
        <rFont val="Arial"/>
        <family val="2"/>
      </rPr>
      <t>driver</t>
    </r>
    <r>
      <rPr>
        <sz val="11"/>
        <color rgb="FF000000"/>
        <rFont val="Arial"/>
        <family val="2"/>
      </rPr>
      <t xml:space="preserve"> aged 17 to 23</t>
    </r>
  </si>
  <si>
    <r>
      <t xml:space="preserve">KSIs resulting from a collision where </t>
    </r>
    <r>
      <rPr>
        <b/>
        <sz val="11"/>
        <color rgb="FF000000"/>
        <rFont val="Arial"/>
        <family val="2"/>
      </rPr>
      <t xml:space="preserve">driver </t>
    </r>
    <r>
      <rPr>
        <sz val="11"/>
        <color rgb="FF000000"/>
        <rFont val="Arial"/>
        <family val="2"/>
      </rPr>
      <t xml:space="preserve">aged 17 to 23 </t>
    </r>
    <r>
      <rPr>
        <b/>
        <sz val="11"/>
        <color rgb="FF000000"/>
        <rFont val="Arial"/>
        <family val="2"/>
      </rPr>
      <t>responsible</t>
    </r>
  </si>
  <si>
    <r>
      <t xml:space="preserve">KSIs resulting from a collision </t>
    </r>
    <r>
      <rPr>
        <b/>
        <sz val="11"/>
        <color rgb="FF000000"/>
        <rFont val="Arial"/>
        <family val="2"/>
      </rPr>
      <t>involving</t>
    </r>
    <r>
      <rPr>
        <sz val="11"/>
        <color rgb="FF000000"/>
        <rFont val="Arial"/>
        <family val="2"/>
      </rPr>
      <t xml:space="preserve"> a </t>
    </r>
    <r>
      <rPr>
        <b/>
        <sz val="11"/>
        <color rgb="FF000000"/>
        <rFont val="Arial"/>
        <family val="2"/>
      </rPr>
      <t>motorcyclist</t>
    </r>
    <r>
      <rPr>
        <sz val="11"/>
        <color rgb="FF000000"/>
        <rFont val="Arial"/>
        <family val="2"/>
      </rPr>
      <t xml:space="preserve"> aged 17 to 23</t>
    </r>
  </si>
  <si>
    <r>
      <t xml:space="preserve">KSIs resulting from a collision where </t>
    </r>
    <r>
      <rPr>
        <b/>
        <sz val="11"/>
        <color rgb="FF000000"/>
        <rFont val="Arial"/>
        <family val="2"/>
      </rPr>
      <t xml:space="preserve">motorcyclist </t>
    </r>
    <r>
      <rPr>
        <sz val="11"/>
        <color rgb="FF000000"/>
        <rFont val="Arial"/>
        <family val="2"/>
      </rPr>
      <t xml:space="preserve">aged 17 to 23 </t>
    </r>
    <r>
      <rPr>
        <b/>
        <sz val="11"/>
        <color rgb="FF000000"/>
        <rFont val="Arial"/>
        <family val="2"/>
      </rPr>
      <t>responsible</t>
    </r>
  </si>
  <si>
    <t xml:space="preserve">Note: It is not possible to compare age data with 2017/18 as age bands have changed in 2018/19 (in 2017/18, reported age bands were 16-24 and 25-34). </t>
  </si>
  <si>
    <t>16-23</t>
  </si>
  <si>
    <t>24+</t>
  </si>
  <si>
    <t>% young passengers injured while travelling with a driver aged 17-23</t>
  </si>
  <si>
    <t>Number of KSIs resulting from collisions involving car drivers aged 17 to 23, Northern Ireland 2008-2018</t>
  </si>
  <si>
    <t>Number of KSIs resulting from collisions involving car drivers aged 17 to 23 who were responsible for the collision, Northern Ireland 2008-2018</t>
  </si>
  <si>
    <t>Number of KSIs resulting from collisions involving motorcyclists aged 17 to 23, Northern Ireland 2008-2018</t>
  </si>
  <si>
    <t>Number of KSIs resulting from collisions involving motorcyclists aged 17 to 23 who were responsible for the collision, Northern Ireland 2008-2018</t>
  </si>
  <si>
    <t>Principal causation of KSI collisions involving car drivers aged 17 to 23 who were responsible for the collision, Northern Ireland 2012-2016,2013-2017,2014-2018</t>
  </si>
  <si>
    <t>Principal causation of KSI collisions involving motorcyclists aged 17 to 23 who were responsible for the collision, Northern Ireland 2012-2016,  2013-2017, 2014-2018</t>
  </si>
  <si>
    <t>KSI collisions involving car drivers aged 17 to 23 who were responsible for the collision, where the principal causation factor was, 'Excessive speed having regard to conditions', Northern Ireland 2008-2018</t>
  </si>
  <si>
    <t>KSI collisions involving motorcyclists aged 17 to 23 who were responsible for the collision, where the principal causation factor was, 'Excessive speed having regard to conditions', Northern Ireland 2008-2018</t>
  </si>
  <si>
    <t>Age of Passenger KSIs that were travelling in a car with a driver aged 17-23, Northern Ireland 2008-2018</t>
  </si>
  <si>
    <t>Passenger KSIs aged 14-20 travelling in a car with a driver aged 17-23, by location of collision: Northern Ireland 2008-2018</t>
  </si>
  <si>
    <t>Passenger KSIs aged 14-20 travelling in a car with a driver aged 17-23, by day of the week: Northern Ireland 2008-2018</t>
  </si>
  <si>
    <t>Passenger KSIs aged 14-20 travelling in a car with a driver aged 17-23, by time of the day: Northern Ireland 2012-2016, 2013-2017, 2014-2018</t>
  </si>
  <si>
    <t>KSIs from collisions involving a car driver aged 17-23, by road type: Northern Ireland 2008-2018</t>
  </si>
  <si>
    <t>KSIs from collisions caused by a car driver aged 17-23, by road type: Northern Ireland 2008-2018</t>
  </si>
  <si>
    <t>KSIs from collisions involving a motorcyclist aged 17-23, by road type: Northern Ireland 2008-2018</t>
  </si>
  <si>
    <t>KSIs from collisions caused by a motorcyclist aged 17-23, by road type: Northern Ireland 2008-2018</t>
  </si>
  <si>
    <t>Aged 17-23</t>
  </si>
  <si>
    <t>Aged 24-34</t>
  </si>
  <si>
    <t>Aged 35-49</t>
  </si>
  <si>
    <t>Aged 50-64</t>
  </si>
  <si>
    <t>Aged 65+</t>
  </si>
  <si>
    <t>% Licenses</t>
  </si>
  <si>
    <t>% KSI collisions responsible for</t>
  </si>
  <si>
    <r>
      <t>Table 1b: Proportion of drivers deemed responsible for KSI collisions by age group and the proportion of licences held</t>
    </r>
    <r>
      <rPr>
        <sz val="11"/>
        <color theme="1"/>
        <rFont val="Arial"/>
        <family val="2"/>
      </rPr>
      <t>, Northern Ireland 2012-2018</t>
    </r>
  </si>
  <si>
    <r>
      <rPr>
        <b/>
        <sz val="11"/>
        <color theme="1"/>
        <rFont val="Calibri"/>
        <family val="2"/>
        <scheme val="minor"/>
      </rPr>
      <t xml:space="preserve">Principal causation of KSI collisions involving car drivers aged 17 to 23 who were responsible for the collision, </t>
    </r>
    <r>
      <rPr>
        <sz val="11"/>
        <color theme="1"/>
        <rFont val="Calibri"/>
        <family val="2"/>
        <scheme val="minor"/>
      </rPr>
      <t>Northern Ireland 2012-2016, 2013-2017, 2014-2018</t>
    </r>
  </si>
  <si>
    <r>
      <t>Table 29: Awareness of Specific elements in the new GDL scheme,</t>
    </r>
    <r>
      <rPr>
        <sz val="11"/>
        <color theme="1"/>
        <rFont val="Arial"/>
        <family val="2"/>
      </rPr>
      <t xml:space="preserve"> Northern Ireland 2017/18 - 2018/19</t>
    </r>
  </si>
  <si>
    <t xml:space="preserve">                                                                      </t>
  </si>
  <si>
    <t>2014-2018 Base (KSIs where driver/motorcyclists resp)</t>
  </si>
  <si>
    <t>Proportion drivers deemed responsible for:</t>
  </si>
  <si>
    <r>
      <t xml:space="preserve">Table 1: Proportion of drivers deemed responsible for collisions by age group and the proportion of licences held, </t>
    </r>
    <r>
      <rPr>
        <sz val="11"/>
        <color theme="1"/>
        <rFont val="Arial"/>
        <family val="2"/>
      </rPr>
      <t>Northern Ireland 2012-2016, 2013-2017, 2014-2018</t>
    </r>
  </si>
</sst>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
  </numFmts>
  <fonts count="29" x14ac:knownFonts="1">
    <font>
      <sz val="11"/>
      <color theme="1"/>
      <name val="Calibri"/>
      <family val="2"/>
      <scheme val="minor"/>
    </font>
    <font>
      <b/>
      <sz val="11"/>
      <color theme="1"/>
      <name val="Calibri"/>
      <family val="2"/>
      <scheme val="minor"/>
    </font>
    <font>
      <b/>
      <sz val="11"/>
      <color theme="1"/>
      <name val="Arial"/>
      <family val="2"/>
    </font>
    <font>
      <sz val="11"/>
      <color theme="1"/>
      <name val="Arial"/>
      <family val="2"/>
    </font>
    <font>
      <b/>
      <sz val="11"/>
      <color rgb="FF000000"/>
      <name val="Arial"/>
      <family val="2"/>
    </font>
    <font>
      <sz val="11"/>
      <color rgb="FF000000"/>
      <name val="Arial"/>
      <family val="2"/>
    </font>
    <font>
      <sz val="9"/>
      <color theme="1"/>
      <name val="Arial"/>
      <family val="2"/>
    </font>
    <font>
      <u/>
      <sz val="11"/>
      <color theme="10"/>
      <name val="Calibri"/>
      <family val="2"/>
      <scheme val="minor"/>
    </font>
    <font>
      <b/>
      <sz val="11"/>
      <name val="Calibri"/>
      <family val="2"/>
      <scheme val="minor"/>
    </font>
    <font>
      <sz val="11"/>
      <color rgb="FFFFFFFF"/>
      <name val="Arial"/>
      <family val="2"/>
    </font>
    <font>
      <sz val="8"/>
      <color theme="1"/>
      <name val="Arial"/>
      <family val="2"/>
    </font>
    <font>
      <b/>
      <u/>
      <sz val="16"/>
      <color theme="1"/>
      <name val="Calibri"/>
      <family val="2"/>
      <scheme val="minor"/>
    </font>
    <font>
      <b/>
      <sz val="11"/>
      <color rgb="FF000000"/>
      <name val="Calibri"/>
      <family val="2"/>
      <scheme val="minor"/>
    </font>
    <font>
      <sz val="11"/>
      <color rgb="FF000000"/>
      <name val="Calibri"/>
      <family val="2"/>
      <scheme val="minor"/>
    </font>
    <font>
      <sz val="9"/>
      <color rgb="FF000000"/>
      <name val="Arial"/>
      <family val="2"/>
    </font>
    <font>
      <b/>
      <u/>
      <sz val="20"/>
      <color theme="1"/>
      <name val="Calibri"/>
      <family val="2"/>
      <scheme val="minor"/>
    </font>
    <font>
      <sz val="11"/>
      <color theme="1"/>
      <name val="Calibri"/>
      <family val="2"/>
      <scheme val="minor"/>
    </font>
    <font>
      <sz val="11"/>
      <name val="Arial"/>
      <family val="2"/>
    </font>
    <font>
      <vertAlign val="superscript"/>
      <sz val="11"/>
      <name val="Arial"/>
      <family val="2"/>
    </font>
    <font>
      <sz val="11"/>
      <color theme="0"/>
      <name val="Calibri"/>
      <family val="2"/>
      <scheme val="minor"/>
    </font>
    <font>
      <b/>
      <sz val="11"/>
      <color theme="0"/>
      <name val="Arial"/>
      <family val="2"/>
    </font>
    <font>
      <sz val="11"/>
      <color theme="0"/>
      <name val="Arial"/>
      <family val="2"/>
    </font>
    <font>
      <sz val="10"/>
      <name val="Arial"/>
      <family val="2"/>
    </font>
    <font>
      <b/>
      <sz val="9"/>
      <color indexed="8"/>
      <name val="Arial"/>
      <family val="2"/>
    </font>
    <font>
      <b/>
      <sz val="11"/>
      <name val="Arial"/>
      <family val="2"/>
    </font>
    <font>
      <sz val="8"/>
      <color rgb="FF000000"/>
      <name val="Arial"/>
      <family val="2"/>
    </font>
    <font>
      <sz val="9"/>
      <color rgb="FF000000"/>
      <name val="Calibri"/>
      <family val="2"/>
      <scheme val="minor"/>
    </font>
    <font>
      <sz val="11"/>
      <color indexed="8"/>
      <name val="Arial"/>
      <family val="2"/>
    </font>
    <font>
      <sz val="9"/>
      <color theme="1"/>
      <name val="Calibri"/>
      <family val="2"/>
      <scheme val="minor"/>
    </font>
  </fonts>
  <fills count="16">
    <fill>
      <patternFill patternType="none"/>
    </fill>
    <fill>
      <patternFill patternType="gray125"/>
    </fill>
    <fill>
      <patternFill patternType="solid">
        <fgColor rgb="FFD9D9D9"/>
        <bgColor indexed="64"/>
      </patternFill>
    </fill>
    <fill>
      <patternFill patternType="solid">
        <fgColor rgb="FFFFFFFF"/>
        <bgColor indexed="64"/>
      </patternFill>
    </fill>
    <fill>
      <patternFill patternType="solid">
        <fgColor rgb="FFBFBFBF"/>
        <bgColor indexed="64"/>
      </patternFill>
    </fill>
    <fill>
      <patternFill patternType="solid">
        <fgColor rgb="FFF2F2F2"/>
        <bgColor indexed="64"/>
      </patternFill>
    </fill>
    <fill>
      <patternFill patternType="solid">
        <fgColor rgb="FF632523"/>
        <bgColor indexed="64"/>
      </patternFill>
    </fill>
    <fill>
      <patternFill patternType="solid">
        <fgColor rgb="FF963634"/>
        <bgColor indexed="64"/>
      </patternFill>
    </fill>
    <fill>
      <patternFill patternType="solid">
        <fgColor rgb="FFE6B8B7"/>
        <bgColor indexed="64"/>
      </patternFill>
    </fill>
    <fill>
      <patternFill patternType="solid">
        <fgColor rgb="FFF2DCDB"/>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0"/>
        <bgColor indexed="64"/>
      </patternFill>
    </fill>
    <fill>
      <patternFill patternType="solid">
        <fgColor rgb="FFC96563"/>
        <bgColor indexed="64"/>
      </patternFill>
    </fill>
    <fill>
      <patternFill patternType="solid">
        <fgColor rgb="FFCD6F6D"/>
        <bgColor indexed="64"/>
      </patternFill>
    </fill>
  </fills>
  <borders count="39">
    <border>
      <left/>
      <right/>
      <top/>
      <bottom/>
      <diagonal/>
    </border>
    <border>
      <left/>
      <right/>
      <top style="medium">
        <color indexed="64"/>
      </top>
      <bottom style="medium">
        <color indexed="64"/>
      </bottom>
      <diagonal/>
    </border>
    <border>
      <left/>
      <right/>
      <top style="medium">
        <color indexed="64"/>
      </top>
      <bottom/>
      <diagonal/>
    </border>
    <border>
      <left/>
      <right/>
      <top/>
      <bottom style="medium">
        <color indexed="64"/>
      </bottom>
      <diagonal/>
    </border>
    <border>
      <left/>
      <right/>
      <top style="medium">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top style="thin">
        <color indexed="64"/>
      </top>
      <bottom/>
      <diagonal/>
    </border>
    <border>
      <left/>
      <right/>
      <top/>
      <bottom style="medium">
        <color rgb="FF000000"/>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medium">
        <color indexed="64"/>
      </left>
      <right/>
      <top style="medium">
        <color indexed="64"/>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rgb="FF000000"/>
      </bottom>
      <diagonal/>
    </border>
    <border>
      <left/>
      <right style="medium">
        <color rgb="FF000000"/>
      </right>
      <top style="medium">
        <color indexed="64"/>
      </top>
      <bottom/>
      <diagonal/>
    </border>
    <border>
      <left style="medium">
        <color indexed="64"/>
      </left>
      <right style="medium">
        <color indexed="64"/>
      </right>
      <top/>
      <bottom/>
      <diagonal/>
    </border>
    <border>
      <left style="medium">
        <color rgb="FF000000"/>
      </left>
      <right/>
      <top style="medium">
        <color indexed="64"/>
      </top>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7" fillId="0" borderId="0" applyNumberFormat="0" applyFill="0" applyBorder="0" applyAlignment="0" applyProtection="0"/>
    <xf numFmtId="9" fontId="16" fillId="0" borderId="0" applyFont="0" applyFill="0" applyBorder="0" applyAlignment="0" applyProtection="0"/>
    <xf numFmtId="0" fontId="22" fillId="0" borderId="0"/>
    <xf numFmtId="0" fontId="22" fillId="0" borderId="0"/>
  </cellStyleXfs>
  <cellXfs count="481">
    <xf numFmtId="0" fontId="0" fillId="0" borderId="0" xfId="0"/>
    <xf numFmtId="0" fontId="2" fillId="0" borderId="0" xfId="0" applyFont="1"/>
    <xf numFmtId="0" fontId="5" fillId="0" borderId="0" xfId="0" applyFont="1" applyAlignment="1">
      <alignment horizontal="center" vertical="center"/>
    </xf>
    <xf numFmtId="9" fontId="5" fillId="3" borderId="0" xfId="0" applyNumberFormat="1" applyFont="1" applyFill="1" applyAlignment="1">
      <alignment horizontal="center" vertical="center"/>
    </xf>
    <xf numFmtId="9" fontId="5" fillId="0" borderId="0" xfId="0" applyNumberFormat="1" applyFont="1" applyAlignment="1">
      <alignment horizontal="center" vertical="center"/>
    </xf>
    <xf numFmtId="0" fontId="5" fillId="2" borderId="0" xfId="0" applyFont="1" applyFill="1" applyAlignment="1">
      <alignment horizontal="center" vertical="center"/>
    </xf>
    <xf numFmtId="9" fontId="5" fillId="2" borderId="0" xfId="0" applyNumberFormat="1" applyFont="1" applyFill="1" applyAlignment="1">
      <alignment horizontal="center" vertical="center"/>
    </xf>
    <xf numFmtId="0" fontId="5" fillId="0" borderId="5" xfId="0" applyFont="1" applyBorder="1" applyAlignment="1">
      <alignment horizontal="center" vertical="center"/>
    </xf>
    <xf numFmtId="0" fontId="6" fillId="0" borderId="0" xfId="0" applyFont="1" applyAlignment="1">
      <alignment vertical="center"/>
    </xf>
    <xf numFmtId="0" fontId="7" fillId="0" borderId="0" xfId="1"/>
    <xf numFmtId="0" fontId="6" fillId="0" borderId="0" xfId="0" applyFont="1"/>
    <xf numFmtId="0" fontId="4" fillId="0" borderId="0" xfId="0" applyFont="1"/>
    <xf numFmtId="0" fontId="5" fillId="4" borderId="3" xfId="0" applyFont="1" applyFill="1" applyBorder="1" applyAlignment="1">
      <alignment horizontal="center" vertical="center"/>
    </xf>
    <xf numFmtId="0" fontId="5" fillId="4" borderId="3" xfId="0" applyFont="1" applyFill="1" applyBorder="1" applyAlignment="1">
      <alignment horizontal="center" vertical="center" wrapText="1"/>
    </xf>
    <xf numFmtId="0" fontId="5" fillId="3" borderId="0" xfId="0" applyFont="1" applyFill="1" applyAlignment="1">
      <alignment vertical="center"/>
    </xf>
    <xf numFmtId="0" fontId="5" fillId="3" borderId="0" xfId="0" applyFont="1" applyFill="1" applyAlignment="1">
      <alignment horizontal="center"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9" fontId="4" fillId="2" borderId="1" xfId="0" applyNumberFormat="1" applyFont="1" applyFill="1" applyBorder="1" applyAlignment="1">
      <alignment horizontal="center" vertical="center"/>
    </xf>
    <xf numFmtId="0" fontId="1" fillId="0" borderId="0" xfId="0" applyFont="1"/>
    <xf numFmtId="0" fontId="8" fillId="0" borderId="0" xfId="1" applyFont="1"/>
    <xf numFmtId="0" fontId="5" fillId="4" borderId="0" xfId="0" applyFont="1" applyFill="1" applyAlignment="1">
      <alignment horizontal="center" vertical="center"/>
    </xf>
    <xf numFmtId="0" fontId="4" fillId="2" borderId="1" xfId="0" applyFont="1" applyFill="1" applyBorder="1" applyAlignment="1">
      <alignment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5" fillId="9" borderId="13" xfId="0" applyFont="1" applyFill="1" applyBorder="1" applyAlignment="1">
      <alignment horizontal="center" vertical="center"/>
    </xf>
    <xf numFmtId="0" fontId="0" fillId="0" borderId="13" xfId="0" applyBorder="1"/>
    <xf numFmtId="0" fontId="5" fillId="8" borderId="13" xfId="0" applyFont="1" applyFill="1" applyBorder="1" applyAlignment="1">
      <alignment horizontal="center" vertical="center"/>
    </xf>
    <xf numFmtId="0" fontId="9" fillId="7" borderId="13" xfId="0" applyFont="1" applyFill="1" applyBorder="1" applyAlignment="1">
      <alignment horizontal="center" vertical="center"/>
    </xf>
    <xf numFmtId="0" fontId="9" fillId="6" borderId="13" xfId="0" applyFont="1" applyFill="1" applyBorder="1" applyAlignment="1">
      <alignment horizontal="center" vertical="center"/>
    </xf>
    <xf numFmtId="0" fontId="4" fillId="4" borderId="1" xfId="0" applyFont="1" applyFill="1" applyBorder="1" applyAlignment="1">
      <alignment horizontal="center" vertical="center" wrapText="1"/>
    </xf>
    <xf numFmtId="0" fontId="4" fillId="5" borderId="1" xfId="0" applyFont="1" applyFill="1" applyBorder="1" applyAlignment="1">
      <alignment horizontal="center" vertical="center" wrapText="1"/>
    </xf>
    <xf numFmtId="0" fontId="4" fillId="4" borderId="3" xfId="0" applyFont="1" applyFill="1" applyBorder="1" applyAlignment="1">
      <alignment horizontal="right" vertical="center"/>
    </xf>
    <xf numFmtId="0" fontId="4" fillId="4" borderId="2" xfId="0" applyFont="1" applyFill="1" applyBorder="1" applyAlignment="1">
      <alignment vertical="center" wrapText="1"/>
    </xf>
    <xf numFmtId="0" fontId="4" fillId="4" borderId="5" xfId="0" applyFont="1" applyFill="1" applyBorder="1" applyAlignment="1">
      <alignment horizontal="center" vertical="center"/>
    </xf>
    <xf numFmtId="0" fontId="10" fillId="0" borderId="0" xfId="0" applyFont="1"/>
    <xf numFmtId="0" fontId="11" fillId="0" borderId="0" xfId="0" applyFont="1"/>
    <xf numFmtId="0" fontId="4" fillId="2" borderId="3" xfId="0" applyFont="1" applyFill="1" applyBorder="1" applyAlignment="1">
      <alignment horizontal="center" vertical="center"/>
    </xf>
    <xf numFmtId="0" fontId="13" fillId="0" borderId="0" xfId="0" applyFont="1" applyAlignment="1">
      <alignment vertical="center"/>
    </xf>
    <xf numFmtId="0" fontId="14" fillId="0" borderId="0" xfId="0" applyFont="1" applyAlignment="1">
      <alignment vertical="center"/>
    </xf>
    <xf numFmtId="0" fontId="14" fillId="0" borderId="0" xfId="0" applyFont="1"/>
    <xf numFmtId="0" fontId="15" fillId="0" borderId="0" xfId="0" applyFont="1"/>
    <xf numFmtId="0" fontId="10" fillId="0" borderId="0" xfId="0" applyFont="1" applyAlignment="1">
      <alignment vertical="center"/>
    </xf>
    <xf numFmtId="0" fontId="4" fillId="2" borderId="1" xfId="0" applyFont="1" applyFill="1" applyBorder="1" applyAlignment="1">
      <alignment horizontal="center" vertical="center" wrapText="1"/>
    </xf>
    <xf numFmtId="0" fontId="4" fillId="0" borderId="0" xfId="0" applyFont="1" applyAlignment="1">
      <alignment vertical="center"/>
    </xf>
    <xf numFmtId="0" fontId="5" fillId="2" borderId="3" xfId="0" applyFont="1" applyFill="1" applyBorder="1" applyAlignment="1">
      <alignment horizontal="center" vertical="center" wrapText="1"/>
    </xf>
    <xf numFmtId="9" fontId="4" fillId="2" borderId="1" xfId="0" applyNumberFormat="1" applyFont="1" applyFill="1" applyBorder="1" applyAlignment="1">
      <alignment horizontal="center" vertical="center" wrapText="1"/>
    </xf>
    <xf numFmtId="0" fontId="4" fillId="2" borderId="12" xfId="0" applyFont="1" applyFill="1" applyBorder="1" applyAlignment="1">
      <alignment horizontal="center" vertical="center"/>
    </xf>
    <xf numFmtId="0" fontId="5" fillId="3" borderId="23" xfId="0" applyFont="1" applyFill="1" applyBorder="1" applyAlignment="1">
      <alignment horizontal="center" vertical="center"/>
    </xf>
    <xf numFmtId="0" fontId="5" fillId="3" borderId="17" xfId="0" applyFont="1" applyFill="1" applyBorder="1" applyAlignment="1">
      <alignment horizontal="center" vertical="center"/>
    </xf>
    <xf numFmtId="0" fontId="5" fillId="2" borderId="23" xfId="0" applyFont="1" applyFill="1" applyBorder="1" applyAlignment="1">
      <alignment horizontal="center" vertical="center"/>
    </xf>
    <xf numFmtId="0" fontId="5" fillId="2" borderId="17" xfId="0" applyFont="1" applyFill="1" applyBorder="1" applyAlignment="1">
      <alignment horizontal="center" vertical="center"/>
    </xf>
    <xf numFmtId="0" fontId="4" fillId="2" borderId="9" xfId="0" applyFont="1" applyFill="1" applyBorder="1" applyAlignment="1">
      <alignment vertical="center"/>
    </xf>
    <xf numFmtId="0" fontId="0" fillId="0" borderId="0" xfId="0" applyFont="1"/>
    <xf numFmtId="0" fontId="5" fillId="0" borderId="0" xfId="0" applyFont="1" applyFill="1" applyBorder="1" applyAlignment="1">
      <alignment vertical="center" wrapText="1"/>
    </xf>
    <xf numFmtId="0" fontId="4" fillId="4" borderId="2"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5" fillId="4" borderId="3"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4" fillId="2" borderId="1" xfId="0" applyFont="1" applyFill="1" applyBorder="1" applyAlignment="1">
      <alignment horizontal="center" vertical="center"/>
    </xf>
    <xf numFmtId="0" fontId="3" fillId="10" borderId="6" xfId="0" applyFont="1" applyFill="1" applyBorder="1" applyAlignment="1">
      <alignment horizontal="center" wrapText="1"/>
    </xf>
    <xf numFmtId="9" fontId="5" fillId="2" borderId="0" xfId="0" applyNumberFormat="1" applyFont="1" applyFill="1" applyBorder="1" applyAlignment="1">
      <alignment horizontal="center" vertical="center"/>
    </xf>
    <xf numFmtId="0" fontId="17" fillId="11" borderId="4" xfId="0" applyFont="1" applyFill="1" applyBorder="1" applyAlignment="1">
      <alignment horizontal="center" vertical="top" wrapText="1"/>
    </xf>
    <xf numFmtId="0" fontId="17" fillId="10" borderId="0" xfId="0" applyFont="1" applyFill="1" applyBorder="1" applyAlignment="1">
      <alignment horizontal="center"/>
    </xf>
    <xf numFmtId="9" fontId="17" fillId="10" borderId="0" xfId="2" applyFont="1" applyFill="1" applyBorder="1" applyAlignment="1">
      <alignment horizontal="center"/>
    </xf>
    <xf numFmtId="0" fontId="17" fillId="0" borderId="0" xfId="0" applyFont="1" applyBorder="1" applyAlignment="1">
      <alignment horizontal="center"/>
    </xf>
    <xf numFmtId="9" fontId="17" fillId="0" borderId="0" xfId="2" applyFont="1" applyBorder="1" applyAlignment="1">
      <alignment horizontal="center"/>
    </xf>
    <xf numFmtId="0" fontId="17" fillId="12" borderId="25" xfId="0" applyFont="1" applyFill="1" applyBorder="1" applyAlignment="1">
      <alignment horizontal="center" wrapText="1"/>
    </xf>
    <xf numFmtId="1" fontId="17" fillId="12" borderId="25" xfId="0" applyNumberFormat="1" applyFont="1" applyFill="1" applyBorder="1" applyAlignment="1">
      <alignment horizontal="center" vertical="center"/>
    </xf>
    <xf numFmtId="1" fontId="17" fillId="12" borderId="25" xfId="0" applyNumberFormat="1" applyFont="1" applyFill="1" applyBorder="1" applyAlignment="1">
      <alignment horizontal="right" vertical="center" indent="3"/>
    </xf>
    <xf numFmtId="9" fontId="5" fillId="2" borderId="0" xfId="2" applyFont="1" applyFill="1" applyAlignment="1">
      <alignment horizontal="center" vertical="center"/>
    </xf>
    <xf numFmtId="9" fontId="5" fillId="3" borderId="0" xfId="2" applyFont="1" applyFill="1" applyAlignment="1">
      <alignment horizontal="center" vertical="center"/>
    </xf>
    <xf numFmtId="0" fontId="4" fillId="0" borderId="3" xfId="0" applyFont="1" applyFill="1" applyBorder="1" applyAlignment="1">
      <alignment horizontal="center" vertical="center" wrapText="1"/>
    </xf>
    <xf numFmtId="9" fontId="4" fillId="2" borderId="1" xfId="2" applyFont="1" applyFill="1" applyBorder="1" applyAlignment="1">
      <alignment horizontal="center"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4" fillId="2" borderId="1" xfId="0" applyFont="1" applyFill="1" applyBorder="1" applyAlignment="1">
      <alignment horizontal="center" vertical="center"/>
    </xf>
    <xf numFmtId="9" fontId="4" fillId="2" borderId="1" xfId="2" applyFont="1" applyFill="1" applyBorder="1" applyAlignment="1">
      <alignment vertical="center"/>
    </xf>
    <xf numFmtId="9" fontId="19" fillId="0" borderId="0" xfId="0" applyNumberFormat="1" applyFont="1"/>
    <xf numFmtId="0" fontId="20" fillId="0" borderId="3" xfId="0" applyFont="1" applyFill="1" applyBorder="1" applyAlignment="1">
      <alignment horizontal="center" vertical="center" wrapText="1"/>
    </xf>
    <xf numFmtId="0" fontId="5" fillId="4" borderId="8" xfId="0" applyFont="1" applyFill="1" applyBorder="1" applyAlignment="1">
      <alignment vertical="center" wrapText="1"/>
    </xf>
    <xf numFmtId="0" fontId="19" fillId="0" borderId="0" xfId="0" applyFont="1"/>
    <xf numFmtId="0" fontId="0" fillId="0" borderId="0" xfId="0" applyFill="1"/>
    <xf numFmtId="0" fontId="2" fillId="11" borderId="1" xfId="0" applyFont="1" applyFill="1" applyBorder="1" applyAlignment="1">
      <alignment horizontal="center"/>
    </xf>
    <xf numFmtId="0" fontId="4" fillId="11" borderId="1" xfId="0" applyFont="1" applyFill="1" applyBorder="1" applyAlignment="1">
      <alignment horizontal="center" vertical="center" wrapText="1"/>
    </xf>
    <xf numFmtId="9" fontId="5" fillId="0" borderId="0" xfId="0" applyNumberFormat="1" applyFont="1" applyBorder="1" applyAlignment="1">
      <alignment horizontal="center" vertical="center"/>
    </xf>
    <xf numFmtId="0" fontId="5" fillId="2" borderId="18" xfId="0" applyFont="1" applyFill="1" applyBorder="1" applyAlignment="1">
      <alignment horizontal="center" vertical="center"/>
    </xf>
    <xf numFmtId="1" fontId="5" fillId="2" borderId="0" xfId="0" applyNumberFormat="1" applyFont="1" applyFill="1" applyBorder="1" applyAlignment="1">
      <alignment horizontal="center" vertical="center"/>
    </xf>
    <xf numFmtId="9" fontId="5" fillId="2" borderId="17" xfId="0" applyNumberFormat="1" applyFont="1" applyFill="1" applyBorder="1" applyAlignment="1">
      <alignment horizontal="center" vertical="center"/>
    </xf>
    <xf numFmtId="0" fontId="5" fillId="0" borderId="18" xfId="0" applyFont="1" applyBorder="1" applyAlignment="1">
      <alignment horizontal="center" vertical="center"/>
    </xf>
    <xf numFmtId="1" fontId="5" fillId="0" borderId="0" xfId="0" applyNumberFormat="1" applyFont="1" applyBorder="1" applyAlignment="1">
      <alignment horizontal="center" vertical="center"/>
    </xf>
    <xf numFmtId="9" fontId="5" fillId="0" borderId="17" xfId="0" applyNumberFormat="1" applyFont="1" applyBorder="1" applyAlignment="1">
      <alignment horizontal="center" vertical="center"/>
    </xf>
    <xf numFmtId="0" fontId="5" fillId="2" borderId="23" xfId="0" applyFont="1" applyFill="1" applyBorder="1" applyAlignment="1">
      <alignment vertical="center"/>
    </xf>
    <xf numFmtId="0" fontId="5" fillId="0" borderId="23" xfId="0" applyFont="1" applyBorder="1" applyAlignment="1">
      <alignment vertical="center"/>
    </xf>
    <xf numFmtId="0" fontId="4" fillId="4" borderId="16" xfId="0" applyFont="1" applyFill="1" applyBorder="1" applyAlignment="1">
      <alignment horizontal="right" vertical="center"/>
    </xf>
    <xf numFmtId="0" fontId="4" fillId="4" borderId="12" xfId="0" applyFont="1" applyFill="1" applyBorder="1" applyAlignment="1">
      <alignment horizontal="center" vertical="center"/>
    </xf>
    <xf numFmtId="0" fontId="5" fillId="0" borderId="16" xfId="0" applyFont="1" applyBorder="1" applyAlignment="1">
      <alignment horizontal="center" vertical="center"/>
    </xf>
    <xf numFmtId="0" fontId="5" fillId="2" borderId="0" xfId="0" applyFont="1" applyFill="1" applyAlignment="1">
      <alignment horizontal="left" vertical="center"/>
    </xf>
    <xf numFmtId="0" fontId="5" fillId="0" borderId="0" xfId="0" applyFont="1" applyAlignment="1">
      <alignment horizontal="left" vertical="center"/>
    </xf>
    <xf numFmtId="0" fontId="4" fillId="2" borderId="10" xfId="0" applyFont="1" applyFill="1" applyBorder="1" applyAlignment="1">
      <alignment horizontal="center" vertical="center"/>
    </xf>
    <xf numFmtId="0" fontId="4" fillId="2" borderId="25" xfId="0" applyFont="1" applyFill="1" applyBorder="1" applyAlignment="1">
      <alignment horizontal="center" vertical="center" wrapText="1"/>
    </xf>
    <xf numFmtId="0" fontId="4" fillId="2" borderId="3" xfId="0" applyFont="1" applyFill="1" applyBorder="1" applyAlignment="1">
      <alignment horizontal="center" vertical="center" wrapText="1"/>
    </xf>
    <xf numFmtId="9" fontId="4" fillId="2" borderId="3" xfId="2" applyFont="1" applyFill="1" applyBorder="1" applyAlignment="1">
      <alignment horizontal="center" vertical="center" wrapText="1"/>
    </xf>
    <xf numFmtId="164" fontId="4" fillId="2" borderId="25" xfId="0" applyNumberFormat="1" applyFont="1" applyFill="1" applyBorder="1" applyAlignment="1">
      <alignment horizontal="center" vertical="center" wrapText="1"/>
    </xf>
    <xf numFmtId="9" fontId="5" fillId="2" borderId="0" xfId="2" applyFont="1" applyFill="1" applyBorder="1" applyAlignment="1">
      <alignment horizontal="center" vertical="center"/>
    </xf>
    <xf numFmtId="0" fontId="5" fillId="3" borderId="0" xfId="0" applyFont="1" applyFill="1" applyBorder="1" applyAlignment="1">
      <alignment horizontal="center" vertical="center"/>
    </xf>
    <xf numFmtId="9" fontId="5" fillId="3" borderId="0" xfId="2" applyFont="1" applyFill="1" applyBorder="1" applyAlignment="1">
      <alignment horizontal="center" vertical="center"/>
    </xf>
    <xf numFmtId="0" fontId="4" fillId="0" borderId="0" xfId="0" applyFont="1" applyFill="1" applyBorder="1" applyAlignment="1">
      <alignment horizontal="left" vertical="center"/>
    </xf>
    <xf numFmtId="1" fontId="19" fillId="0" borderId="0" xfId="0" applyNumberFormat="1" applyFont="1"/>
    <xf numFmtId="1" fontId="5" fillId="2" borderId="17" xfId="0" applyNumberFormat="1" applyFont="1" applyFill="1" applyBorder="1" applyAlignment="1">
      <alignment horizontal="center" vertical="center"/>
    </xf>
    <xf numFmtId="1" fontId="21" fillId="3" borderId="0" xfId="0" applyNumberFormat="1" applyFont="1" applyFill="1" applyBorder="1" applyAlignment="1">
      <alignment horizontal="center" vertical="center"/>
    </xf>
    <xf numFmtId="0" fontId="23" fillId="0" borderId="0" xfId="3" applyFont="1" applyBorder="1" applyAlignment="1">
      <alignment horizontal="left" vertical="top" wrapText="1"/>
    </xf>
    <xf numFmtId="0" fontId="12" fillId="0" borderId="0" xfId="0" applyFont="1" applyFill="1" applyBorder="1" applyAlignment="1">
      <alignment vertical="center"/>
    </xf>
    <xf numFmtId="0" fontId="0" fillId="0" borderId="0" xfId="0" applyFill="1" applyBorder="1"/>
    <xf numFmtId="0" fontId="13" fillId="0" borderId="0" xfId="0" applyFont="1" applyFill="1" applyBorder="1" applyAlignment="1">
      <alignment vertical="center" wrapText="1"/>
    </xf>
    <xf numFmtId="9" fontId="13" fillId="0" borderId="0"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2" fillId="0" borderId="0" xfId="0" applyFont="1" applyFill="1" applyBorder="1" applyAlignment="1">
      <alignment horizontal="right" vertical="center"/>
    </xf>
    <xf numFmtId="0" fontId="20" fillId="0" borderId="0" xfId="0" applyFont="1" applyFill="1" applyBorder="1" applyAlignment="1">
      <alignment horizontal="center" vertical="center" wrapText="1"/>
    </xf>
    <xf numFmtId="0" fontId="19" fillId="0" borderId="0" xfId="0" applyFont="1" applyFill="1" applyBorder="1"/>
    <xf numFmtId="1" fontId="19" fillId="0" borderId="0" xfId="0" applyNumberFormat="1" applyFont="1" applyFill="1" applyBorder="1"/>
    <xf numFmtId="0" fontId="20" fillId="0" borderId="0" xfId="0" applyFont="1" applyFill="1" applyBorder="1" applyAlignment="1">
      <alignment horizontal="center" vertical="center"/>
    </xf>
    <xf numFmtId="0" fontId="5" fillId="10" borderId="0" xfId="0" applyFont="1" applyFill="1" applyAlignment="1">
      <alignment horizontal="center" vertical="center"/>
    </xf>
    <xf numFmtId="9" fontId="4" fillId="3" borderId="0" xfId="0" applyNumberFormat="1" applyFont="1" applyFill="1" applyBorder="1" applyAlignment="1">
      <alignment horizontal="center" vertical="center"/>
    </xf>
    <xf numFmtId="0" fontId="4" fillId="2" borderId="0" xfId="0" applyFont="1" applyFill="1" applyAlignment="1">
      <alignment vertical="center"/>
    </xf>
    <xf numFmtId="9" fontId="4" fillId="2" borderId="0" xfId="0" applyNumberFormat="1" applyFont="1" applyFill="1" applyAlignment="1">
      <alignment horizontal="center" vertical="center"/>
    </xf>
    <xf numFmtId="0" fontId="4" fillId="3" borderId="1" xfId="0" applyFont="1" applyFill="1" applyBorder="1" applyAlignment="1">
      <alignment vertical="center"/>
    </xf>
    <xf numFmtId="9" fontId="4" fillId="3" borderId="1" xfId="0" applyNumberFormat="1" applyFont="1" applyFill="1" applyBorder="1" applyAlignment="1">
      <alignment horizontal="center" vertical="center"/>
    </xf>
    <xf numFmtId="0" fontId="3" fillId="0" borderId="0" xfId="0" applyFont="1"/>
    <xf numFmtId="164" fontId="17" fillId="10" borderId="0" xfId="0" applyNumberFormat="1" applyFont="1" applyFill="1" applyBorder="1" applyAlignment="1">
      <alignment horizontal="center"/>
    </xf>
    <xf numFmtId="164" fontId="17" fillId="0" borderId="0" xfId="0" applyNumberFormat="1" applyFont="1" applyBorder="1" applyAlignment="1">
      <alignment horizontal="center"/>
    </xf>
    <xf numFmtId="0" fontId="24" fillId="12" borderId="25" xfId="0" applyFont="1" applyFill="1" applyBorder="1" applyAlignment="1">
      <alignment horizontal="center" wrapText="1"/>
    </xf>
    <xf numFmtId="1" fontId="24" fillId="12" borderId="25" xfId="0" applyNumberFormat="1" applyFont="1" applyFill="1" applyBorder="1" applyAlignment="1">
      <alignment horizontal="center" vertical="center"/>
    </xf>
    <xf numFmtId="0" fontId="3" fillId="0" borderId="0" xfId="0" applyFont="1" applyAlignment="1">
      <alignment horizontal="center" vertical="center"/>
    </xf>
    <xf numFmtId="9" fontId="3" fillId="0" borderId="0" xfId="2" applyFont="1" applyAlignment="1">
      <alignment horizontal="center"/>
    </xf>
    <xf numFmtId="164" fontId="4" fillId="11" borderId="1" xfId="0" applyNumberFormat="1" applyFont="1" applyFill="1" applyBorder="1" applyAlignment="1">
      <alignment horizontal="center" vertical="center"/>
    </xf>
    <xf numFmtId="3" fontId="5" fillId="2" borderId="18" xfId="0" applyNumberFormat="1" applyFont="1" applyFill="1" applyBorder="1" applyAlignment="1">
      <alignment horizontal="center" vertical="center"/>
    </xf>
    <xf numFmtId="0" fontId="25" fillId="0" borderId="0" xfId="0" applyFont="1" applyAlignment="1">
      <alignment vertic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4" fillId="2" borderId="3" xfId="0" applyFont="1" applyFill="1" applyBorder="1" applyAlignment="1">
      <alignment horizontal="center" vertical="center" wrapText="1"/>
    </xf>
    <xf numFmtId="9" fontId="5" fillId="0" borderId="33" xfId="0" applyNumberFormat="1" applyFont="1" applyBorder="1" applyAlignment="1">
      <alignment horizontal="center" vertical="center"/>
    </xf>
    <xf numFmtId="9" fontId="5" fillId="3" borderId="17" xfId="0" applyNumberFormat="1" applyFont="1" applyFill="1" applyBorder="1" applyAlignment="1">
      <alignment horizontal="center" vertical="center"/>
    </xf>
    <xf numFmtId="9" fontId="5" fillId="0" borderId="3" xfId="0" applyNumberFormat="1" applyFont="1" applyBorder="1" applyAlignment="1">
      <alignment horizontal="center" vertical="center"/>
    </xf>
    <xf numFmtId="9" fontId="5" fillId="0" borderId="12" xfId="0" applyNumberFormat="1" applyFont="1" applyBorder="1" applyAlignment="1">
      <alignment horizontal="center" vertical="center"/>
    </xf>
    <xf numFmtId="1" fontId="24" fillId="12" borderId="25" xfId="0" applyNumberFormat="1" applyFont="1" applyFill="1" applyBorder="1" applyAlignment="1">
      <alignment horizontal="right" vertical="center" indent="3"/>
    </xf>
    <xf numFmtId="164" fontId="4" fillId="2" borderId="1" xfId="0" applyNumberFormat="1" applyFont="1" applyFill="1" applyBorder="1" applyAlignment="1">
      <alignment horizontal="center" vertical="center" wrapText="1"/>
    </xf>
    <xf numFmtId="0" fontId="5" fillId="3" borderId="0" xfId="0" applyFont="1" applyFill="1" applyAlignment="1">
      <alignment vertical="center" wrapText="1"/>
    </xf>
    <xf numFmtId="0" fontId="5" fillId="2" borderId="0" xfId="0" applyFont="1" applyFill="1" applyAlignment="1">
      <alignment vertical="center" wrapText="1"/>
    </xf>
    <xf numFmtId="0" fontId="4" fillId="3" borderId="3" xfId="0" applyFont="1" applyFill="1" applyBorder="1" applyAlignment="1">
      <alignment horizontal="right" vertical="center" wrapText="1"/>
    </xf>
    <xf numFmtId="0" fontId="4" fillId="2" borderId="12" xfId="0" applyFont="1" applyFill="1" applyBorder="1" applyAlignment="1">
      <alignment horizontal="center" vertical="center" wrapText="1"/>
    </xf>
    <xf numFmtId="0" fontId="4" fillId="3" borderId="1" xfId="0" applyFont="1" applyFill="1" applyBorder="1" applyAlignment="1">
      <alignment horizontal="right" vertical="center"/>
    </xf>
    <xf numFmtId="9" fontId="5" fillId="13" borderId="31" xfId="0" applyNumberFormat="1" applyFont="1" applyFill="1" applyBorder="1" applyAlignment="1">
      <alignment horizontal="center" vertical="center"/>
    </xf>
    <xf numFmtId="9" fontId="3" fillId="13" borderId="31" xfId="2" applyFont="1" applyFill="1" applyBorder="1" applyAlignment="1">
      <alignment horizontal="center" vertical="center"/>
    </xf>
    <xf numFmtId="9" fontId="5" fillId="12" borderId="30" xfId="0" applyNumberFormat="1" applyFont="1" applyFill="1" applyBorder="1" applyAlignment="1">
      <alignment horizontal="center" vertical="center"/>
    </xf>
    <xf numFmtId="9" fontId="5" fillId="12" borderId="33" xfId="0" applyNumberFormat="1" applyFont="1" applyFill="1" applyBorder="1" applyAlignment="1">
      <alignment horizontal="center" vertical="center"/>
    </xf>
    <xf numFmtId="9" fontId="3" fillId="12" borderId="33" xfId="2" applyFont="1" applyFill="1" applyBorder="1" applyAlignment="1">
      <alignment horizontal="center" vertical="center"/>
    </xf>
    <xf numFmtId="9" fontId="5" fillId="13" borderId="30" xfId="0" applyNumberFormat="1" applyFont="1" applyFill="1" applyBorder="1" applyAlignment="1">
      <alignment horizontal="center" vertical="center"/>
    </xf>
    <xf numFmtId="9" fontId="5" fillId="13" borderId="33" xfId="0" applyNumberFormat="1" applyFont="1" applyFill="1" applyBorder="1" applyAlignment="1">
      <alignment horizontal="center" vertical="center"/>
    </xf>
    <xf numFmtId="9" fontId="3" fillId="13" borderId="33" xfId="2" applyFont="1" applyFill="1" applyBorder="1" applyAlignment="1">
      <alignment horizontal="center" vertical="center"/>
    </xf>
    <xf numFmtId="9" fontId="5" fillId="12" borderId="29" xfId="0" applyNumberFormat="1" applyFont="1" applyFill="1" applyBorder="1" applyAlignment="1">
      <alignment horizontal="center" vertical="center"/>
    </xf>
    <xf numFmtId="9" fontId="5" fillId="12" borderId="32" xfId="0" applyNumberFormat="1" applyFont="1" applyFill="1" applyBorder="1" applyAlignment="1">
      <alignment horizontal="center" vertical="center"/>
    </xf>
    <xf numFmtId="9" fontId="3" fillId="12" borderId="32" xfId="2" applyFont="1" applyFill="1" applyBorder="1" applyAlignment="1">
      <alignment horizontal="center" vertical="center"/>
    </xf>
    <xf numFmtId="0" fontId="3" fillId="13" borderId="36" xfId="0" applyFont="1" applyFill="1" applyBorder="1"/>
    <xf numFmtId="9" fontId="3" fillId="13" borderId="30" xfId="0" applyNumberFormat="1" applyFont="1" applyFill="1" applyBorder="1" applyAlignment="1">
      <alignment horizontal="center"/>
    </xf>
    <xf numFmtId="9" fontId="3" fillId="13" borderId="33" xfId="0" applyNumberFormat="1" applyFont="1" applyFill="1" applyBorder="1" applyAlignment="1">
      <alignment horizontal="center"/>
    </xf>
    <xf numFmtId="0" fontId="3" fillId="12" borderId="36" xfId="0" applyFont="1" applyFill="1" applyBorder="1"/>
    <xf numFmtId="9" fontId="3" fillId="12" borderId="30" xfId="0" applyNumberFormat="1" applyFont="1" applyFill="1" applyBorder="1" applyAlignment="1">
      <alignment horizontal="center"/>
    </xf>
    <xf numFmtId="9" fontId="3" fillId="12" borderId="33" xfId="0" applyNumberFormat="1" applyFont="1" applyFill="1" applyBorder="1" applyAlignment="1">
      <alignment horizontal="center"/>
    </xf>
    <xf numFmtId="9" fontId="3" fillId="12" borderId="29" xfId="0" applyNumberFormat="1" applyFont="1" applyFill="1" applyBorder="1" applyAlignment="1">
      <alignment horizontal="center"/>
    </xf>
    <xf numFmtId="9" fontId="3" fillId="12" borderId="32" xfId="0" applyNumberFormat="1" applyFont="1" applyFill="1" applyBorder="1" applyAlignment="1">
      <alignment horizontal="center"/>
    </xf>
    <xf numFmtId="0" fontId="4" fillId="2" borderId="1" xfId="0"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wrapText="1"/>
    </xf>
    <xf numFmtId="9" fontId="0" fillId="0" borderId="0" xfId="0" applyNumberFormat="1"/>
    <xf numFmtId="0" fontId="4" fillId="2" borderId="0" xfId="0" applyFont="1" applyFill="1" applyBorder="1" applyAlignment="1">
      <alignment vertical="center" wrapText="1"/>
    </xf>
    <xf numFmtId="0" fontId="4" fillId="2" borderId="3" xfId="0" applyFont="1" applyFill="1" applyBorder="1" applyAlignment="1">
      <alignment vertical="center" wrapText="1"/>
    </xf>
    <xf numFmtId="0" fontId="4" fillId="0" borderId="0" xfId="0" applyFont="1" applyFill="1" applyBorder="1" applyAlignment="1">
      <alignment horizontal="center" vertical="center" wrapText="1"/>
    </xf>
    <xf numFmtId="9" fontId="5" fillId="0" borderId="0" xfId="0" applyNumberFormat="1" applyFont="1" applyFill="1" applyAlignment="1">
      <alignment horizontal="center" vertical="center"/>
    </xf>
    <xf numFmtId="9" fontId="2" fillId="13" borderId="31" xfId="2" applyFont="1" applyFill="1" applyBorder="1" applyAlignment="1">
      <alignment horizontal="center" vertical="center"/>
    </xf>
    <xf numFmtId="9" fontId="2" fillId="12" borderId="33" xfId="2" applyFont="1" applyFill="1" applyBorder="1" applyAlignment="1">
      <alignment horizontal="center" vertical="center"/>
    </xf>
    <xf numFmtId="9" fontId="2" fillId="13" borderId="33" xfId="2" applyFont="1" applyFill="1" applyBorder="1" applyAlignment="1">
      <alignment horizontal="center" vertical="center"/>
    </xf>
    <xf numFmtId="9" fontId="2" fillId="13" borderId="28" xfId="2" applyFont="1" applyFill="1" applyBorder="1" applyAlignment="1">
      <alignment horizontal="center" vertical="center"/>
    </xf>
    <xf numFmtId="9" fontId="2" fillId="12" borderId="30" xfId="2" applyFont="1" applyFill="1" applyBorder="1" applyAlignment="1">
      <alignment horizontal="center" vertical="center"/>
    </xf>
    <xf numFmtId="9" fontId="2" fillId="13" borderId="30" xfId="2" applyFont="1" applyFill="1" applyBorder="1" applyAlignment="1">
      <alignment horizontal="center" vertical="center"/>
    </xf>
    <xf numFmtId="0" fontId="4" fillId="10" borderId="28" xfId="0" applyFont="1" applyFill="1" applyBorder="1" applyAlignment="1">
      <alignment horizontal="center" vertical="center" wrapText="1"/>
    </xf>
    <xf numFmtId="0" fontId="4" fillId="10" borderId="31" xfId="0" applyFont="1" applyFill="1" applyBorder="1" applyAlignment="1">
      <alignment horizontal="center" vertical="center" wrapText="1"/>
    </xf>
    <xf numFmtId="9" fontId="5" fillId="13" borderId="31" xfId="2" applyFont="1" applyFill="1" applyBorder="1" applyAlignment="1">
      <alignment horizontal="center" vertical="center"/>
    </xf>
    <xf numFmtId="9" fontId="5" fillId="12" borderId="33" xfId="2" applyFont="1" applyFill="1" applyBorder="1" applyAlignment="1">
      <alignment horizontal="center" vertical="center"/>
    </xf>
    <xf numFmtId="9" fontId="5" fillId="13" borderId="33" xfId="2" applyFont="1" applyFill="1" applyBorder="1" applyAlignment="1">
      <alignment horizontal="center" vertical="center"/>
    </xf>
    <xf numFmtId="9" fontId="3" fillId="12" borderId="30" xfId="2" applyFont="1" applyFill="1" applyBorder="1" applyAlignment="1">
      <alignment horizontal="center" vertical="center"/>
    </xf>
    <xf numFmtId="9" fontId="3" fillId="13" borderId="30" xfId="2" applyFont="1" applyFill="1" applyBorder="1" applyAlignment="1">
      <alignment horizontal="center" vertical="center"/>
    </xf>
    <xf numFmtId="9" fontId="3" fillId="12" borderId="29" xfId="2"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9" fontId="4" fillId="13" borderId="28" xfId="0" applyNumberFormat="1" applyFont="1" applyFill="1" applyBorder="1" applyAlignment="1">
      <alignment horizontal="center" vertical="center"/>
    </xf>
    <xf numFmtId="9" fontId="4" fillId="13" borderId="31" xfId="0" applyNumberFormat="1" applyFont="1" applyFill="1" applyBorder="1" applyAlignment="1">
      <alignment horizontal="center" vertical="center"/>
    </xf>
    <xf numFmtId="9" fontId="4" fillId="12" borderId="30" xfId="0" applyNumberFormat="1" applyFont="1" applyFill="1" applyBorder="1" applyAlignment="1">
      <alignment horizontal="center" vertical="center"/>
    </xf>
    <xf numFmtId="9" fontId="4" fillId="12" borderId="33" xfId="0" applyNumberFormat="1" applyFont="1" applyFill="1" applyBorder="1" applyAlignment="1">
      <alignment horizontal="center" vertical="center"/>
    </xf>
    <xf numFmtId="9" fontId="4" fillId="13" borderId="30" xfId="0" applyNumberFormat="1" applyFont="1" applyFill="1" applyBorder="1" applyAlignment="1">
      <alignment horizontal="center" vertical="center"/>
    </xf>
    <xf numFmtId="9" fontId="4" fillId="13" borderId="33" xfId="0" applyNumberFormat="1"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Alignment="1">
      <alignment vertical="center"/>
    </xf>
    <xf numFmtId="0" fontId="5" fillId="13" borderId="34" xfId="0" applyFont="1" applyFill="1" applyBorder="1" applyAlignment="1">
      <alignment horizontal="left" vertical="center" wrapText="1"/>
    </xf>
    <xf numFmtId="0" fontId="5" fillId="13" borderId="36" xfId="0" applyFont="1" applyFill="1" applyBorder="1" applyAlignment="1">
      <alignment horizontal="left" vertical="center" wrapText="1"/>
    </xf>
    <xf numFmtId="0" fontId="5" fillId="12" borderId="36" xfId="0" applyFont="1" applyFill="1" applyBorder="1" applyAlignment="1">
      <alignment horizontal="left" vertical="center" wrapText="1"/>
    </xf>
    <xf numFmtId="0" fontId="5" fillId="13" borderId="36" xfId="0" applyFont="1" applyFill="1" applyBorder="1" applyAlignment="1">
      <alignment horizontal="right" vertical="center" wrapText="1"/>
    </xf>
    <xf numFmtId="0" fontId="5" fillId="12" borderId="36" xfId="0" applyFont="1" applyFill="1" applyBorder="1" applyAlignment="1">
      <alignment horizontal="right" vertical="center" wrapText="1"/>
    </xf>
    <xf numFmtId="0" fontId="5" fillId="12" borderId="35" xfId="0" applyFont="1" applyFill="1" applyBorder="1" applyAlignment="1">
      <alignment horizontal="right" vertical="center" wrapText="1"/>
    </xf>
    <xf numFmtId="0" fontId="0" fillId="0" borderId="0" xfId="0" applyFont="1" applyFill="1" applyBorder="1"/>
    <xf numFmtId="0" fontId="5" fillId="2" borderId="0" xfId="0" applyFont="1" applyFill="1" applyAlignment="1">
      <alignment horizontal="center" vertical="center"/>
    </xf>
    <xf numFmtId="0" fontId="5" fillId="0" borderId="0" xfId="0" applyFont="1" applyAlignment="1">
      <alignment horizontal="center" vertical="center"/>
    </xf>
    <xf numFmtId="0" fontId="4" fillId="10" borderId="37" xfId="0" applyFont="1" applyFill="1" applyBorder="1" applyAlignment="1">
      <alignment horizontal="center" vertical="center" wrapText="1"/>
    </xf>
    <xf numFmtId="0" fontId="4" fillId="10" borderId="38" xfId="0" applyFont="1" applyFill="1" applyBorder="1" applyAlignment="1">
      <alignment horizontal="center" vertical="center" wrapText="1"/>
    </xf>
    <xf numFmtId="0" fontId="3" fillId="13" borderId="34" xfId="0" applyFont="1" applyFill="1" applyBorder="1"/>
    <xf numFmtId="0" fontId="3" fillId="12" borderId="35" xfId="0" applyFont="1" applyFill="1" applyBorder="1"/>
    <xf numFmtId="0" fontId="3" fillId="10" borderId="38" xfId="0" applyFont="1" applyFill="1" applyBorder="1" applyAlignment="1">
      <alignment horizontal="center" wrapText="1"/>
    </xf>
    <xf numFmtId="9" fontId="5" fillId="3" borderId="0" xfId="0" applyNumberFormat="1" applyFont="1" applyFill="1" applyBorder="1" applyAlignment="1">
      <alignment horizontal="center" vertical="center"/>
    </xf>
    <xf numFmtId="9" fontId="5" fillId="3" borderId="33" xfId="0" applyNumberFormat="1" applyFont="1" applyFill="1" applyBorder="1" applyAlignment="1">
      <alignment horizontal="center" vertical="center"/>
    </xf>
    <xf numFmtId="9" fontId="5" fillId="2" borderId="33" xfId="0" applyNumberFormat="1" applyFont="1" applyFill="1" applyBorder="1" applyAlignment="1">
      <alignment horizontal="center" vertical="center"/>
    </xf>
    <xf numFmtId="9" fontId="5" fillId="0" borderId="5" xfId="0" applyNumberFormat="1" applyFont="1" applyBorder="1" applyAlignment="1">
      <alignment horizontal="center" vertical="center"/>
    </xf>
    <xf numFmtId="9" fontId="5" fillId="0" borderId="32" xfId="0" applyNumberFormat="1" applyFont="1" applyBorder="1" applyAlignment="1">
      <alignment horizontal="center" vertical="center"/>
    </xf>
    <xf numFmtId="164" fontId="19" fillId="0" borderId="0" xfId="0" applyNumberFormat="1" applyFont="1"/>
    <xf numFmtId="0" fontId="5" fillId="3" borderId="0" xfId="0" applyFont="1" applyFill="1" applyAlignment="1">
      <alignment horizontal="center" vertical="center"/>
    </xf>
    <xf numFmtId="0" fontId="5" fillId="2" borderId="0" xfId="0" applyFont="1" applyFill="1" applyBorder="1" applyAlignment="1">
      <alignment horizontal="center" vertical="center"/>
    </xf>
    <xf numFmtId="9" fontId="5" fillId="2" borderId="0" xfId="2" applyNumberFormat="1" applyFont="1" applyFill="1" applyBorder="1" applyAlignment="1">
      <alignment horizontal="center" vertical="center"/>
    </xf>
    <xf numFmtId="0" fontId="4" fillId="0" borderId="13" xfId="0" applyFont="1" applyBorder="1" applyAlignment="1">
      <alignment horizontal="center" vertical="center"/>
    </xf>
    <xf numFmtId="0" fontId="4" fillId="0" borderId="13" xfId="0" applyFont="1" applyFill="1" applyBorder="1" applyAlignment="1">
      <alignment horizontal="center" vertical="center"/>
    </xf>
    <xf numFmtId="0" fontId="5" fillId="0" borderId="13" xfId="0" applyFont="1" applyBorder="1" applyAlignment="1">
      <alignment vertical="center" wrapText="1"/>
    </xf>
    <xf numFmtId="0" fontId="9" fillId="7" borderId="37" xfId="0" applyFont="1" applyFill="1" applyBorder="1" applyAlignment="1">
      <alignment horizontal="center" vertical="center"/>
    </xf>
    <xf numFmtId="0" fontId="5" fillId="8" borderId="37" xfId="0" applyFont="1" applyFill="1" applyBorder="1" applyAlignment="1">
      <alignment horizontal="center" vertical="center"/>
    </xf>
    <xf numFmtId="0" fontId="5" fillId="3" borderId="13" xfId="0" applyFont="1" applyFill="1" applyBorder="1" applyAlignment="1">
      <alignment horizontal="center" vertical="center"/>
    </xf>
    <xf numFmtId="0" fontId="5" fillId="9" borderId="37" xfId="0" applyFont="1" applyFill="1" applyBorder="1" applyAlignment="1">
      <alignment horizontal="center" vertical="center"/>
    </xf>
    <xf numFmtId="0" fontId="4" fillId="0" borderId="13" xfId="0" applyFont="1" applyBorder="1" applyAlignment="1">
      <alignment vertical="center" wrapText="1"/>
    </xf>
    <xf numFmtId="0" fontId="4" fillId="0" borderId="37" xfId="0" applyFont="1" applyBorder="1" applyAlignment="1">
      <alignment horizontal="center" vertical="center"/>
    </xf>
    <xf numFmtId="2" fontId="0" fillId="0" borderId="0" xfId="0" applyNumberFormat="1"/>
    <xf numFmtId="49" fontId="0" fillId="0" borderId="0" xfId="0" applyNumberFormat="1"/>
    <xf numFmtId="0" fontId="4" fillId="2" borderId="1" xfId="0" applyFont="1" applyFill="1" applyBorder="1" applyAlignment="1">
      <alignment horizontal="center" vertical="center"/>
    </xf>
    <xf numFmtId="0" fontId="5" fillId="3" borderId="0" xfId="0" applyFont="1" applyFill="1" applyAlignment="1">
      <alignment horizontal="center" vertical="center"/>
    </xf>
    <xf numFmtId="0" fontId="5" fillId="2" borderId="0" xfId="0" applyFont="1" applyFill="1" applyAlignment="1">
      <alignment horizontal="center" vertical="center"/>
    </xf>
    <xf numFmtId="0" fontId="5" fillId="0" borderId="0" xfId="0" applyFont="1" applyAlignment="1">
      <alignment horizontal="center" vertical="center"/>
    </xf>
    <xf numFmtId="0" fontId="4" fillId="4" borderId="3" xfId="0" applyFont="1" applyFill="1" applyBorder="1" applyAlignment="1">
      <alignment horizontal="center" vertical="center"/>
    </xf>
    <xf numFmtId="0" fontId="5" fillId="2" borderId="0" xfId="0" applyFont="1" applyFill="1" applyAlignment="1">
      <alignment horizontal="center" vertical="center"/>
    </xf>
    <xf numFmtId="0" fontId="4" fillId="2" borderId="1" xfId="0" applyFont="1" applyFill="1" applyBorder="1" applyAlignment="1">
      <alignment horizontal="center" vertical="center"/>
    </xf>
    <xf numFmtId="0" fontId="4" fillId="2"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wrapText="1"/>
    </xf>
    <xf numFmtId="0" fontId="5" fillId="2" borderId="18" xfId="0" applyFont="1" applyFill="1" applyBorder="1" applyAlignment="1">
      <alignment vertical="center"/>
    </xf>
    <xf numFmtId="0" fontId="5" fillId="0" borderId="18" xfId="0" applyFont="1" applyBorder="1" applyAlignment="1">
      <alignment vertical="center"/>
    </xf>
    <xf numFmtId="0" fontId="4" fillId="2" borderId="26" xfId="0" applyFont="1" applyFill="1" applyBorder="1" applyAlignment="1">
      <alignment vertical="center"/>
    </xf>
    <xf numFmtId="9" fontId="0" fillId="0" borderId="0" xfId="0" applyNumberFormat="1" applyBorder="1"/>
    <xf numFmtId="0" fontId="5" fillId="0" borderId="0" xfId="0" applyFont="1" applyBorder="1" applyAlignment="1">
      <alignment vertical="center"/>
    </xf>
    <xf numFmtId="0" fontId="4" fillId="2" borderId="11" xfId="0" applyFont="1" applyFill="1" applyBorder="1" applyAlignment="1">
      <alignment vertical="center"/>
    </xf>
    <xf numFmtId="0" fontId="5" fillId="2" borderId="20" xfId="0" applyFont="1" applyFill="1" applyBorder="1" applyAlignment="1">
      <alignment vertical="center"/>
    </xf>
    <xf numFmtId="0" fontId="5" fillId="2" borderId="14" xfId="0" applyFont="1" applyFill="1" applyBorder="1" applyAlignment="1">
      <alignment horizontal="center" vertical="center"/>
    </xf>
    <xf numFmtId="9" fontId="5" fillId="2" borderId="2" xfId="0" applyNumberFormat="1" applyFont="1" applyFill="1" applyBorder="1" applyAlignment="1">
      <alignment horizontal="center" vertical="center"/>
    </xf>
    <xf numFmtId="1" fontId="5" fillId="2" borderId="2" xfId="0" applyNumberFormat="1" applyFont="1" applyFill="1" applyBorder="1" applyAlignment="1">
      <alignment horizontal="center" vertical="center"/>
    </xf>
    <xf numFmtId="9" fontId="5" fillId="2" borderId="19" xfId="0" applyNumberFormat="1" applyFont="1" applyFill="1" applyBorder="1" applyAlignment="1">
      <alignment horizontal="center" vertical="center"/>
    </xf>
    <xf numFmtId="0" fontId="5" fillId="0" borderId="11" xfId="0" applyFont="1" applyBorder="1" applyAlignment="1">
      <alignment vertical="center"/>
    </xf>
    <xf numFmtId="1" fontId="5" fillId="0" borderId="3" xfId="0" applyNumberFormat="1" applyFont="1" applyBorder="1" applyAlignment="1">
      <alignment horizontal="center" vertical="center"/>
    </xf>
    <xf numFmtId="0" fontId="5" fillId="3" borderId="0" xfId="0" applyFont="1" applyFill="1" applyAlignment="1">
      <alignment vertical="center"/>
    </xf>
    <xf numFmtId="0" fontId="5" fillId="2" borderId="0" xfId="0" applyFont="1" applyFill="1" applyAlignment="1">
      <alignment vertical="center"/>
    </xf>
    <xf numFmtId="0" fontId="4" fillId="2" borderId="1" xfId="0" applyFont="1" applyFill="1" applyBorder="1" applyAlignment="1">
      <alignment horizontal="center" vertical="center"/>
    </xf>
    <xf numFmtId="0" fontId="4" fillId="2" borderId="6" xfId="0" applyFont="1" applyFill="1" applyBorder="1" applyAlignment="1">
      <alignment horizontal="center" vertical="center" wrapText="1"/>
    </xf>
    <xf numFmtId="9" fontId="4" fillId="2" borderId="5" xfId="2" applyFont="1" applyFill="1" applyBorder="1" applyAlignment="1">
      <alignment horizontal="center" vertical="center" wrapText="1"/>
    </xf>
    <xf numFmtId="0" fontId="5" fillId="3" borderId="7" xfId="0" applyFont="1" applyFill="1" applyBorder="1" applyAlignment="1">
      <alignment horizontal="center" vertical="center"/>
    </xf>
    <xf numFmtId="9" fontId="5" fillId="3" borderId="7" xfId="2" applyFont="1" applyFill="1" applyBorder="1" applyAlignment="1">
      <alignment horizontal="center" vertical="center"/>
    </xf>
    <xf numFmtId="0" fontId="5" fillId="3" borderId="3" xfId="0" applyFont="1" applyFill="1" applyBorder="1" applyAlignment="1">
      <alignment horizontal="center" vertical="center"/>
    </xf>
    <xf numFmtId="9" fontId="5" fillId="3" borderId="3" xfId="2" applyFont="1" applyFill="1" applyBorder="1" applyAlignment="1">
      <alignment horizontal="center" vertical="center"/>
    </xf>
    <xf numFmtId="0" fontId="5" fillId="3" borderId="5" xfId="0" applyFont="1" applyFill="1" applyBorder="1" applyAlignment="1">
      <alignment horizontal="center" vertical="center"/>
    </xf>
    <xf numFmtId="9" fontId="5" fillId="3" borderId="5" xfId="2" applyFont="1" applyFill="1" applyBorder="1" applyAlignment="1">
      <alignment horizontal="center" vertical="center"/>
    </xf>
    <xf numFmtId="0" fontId="4" fillId="10" borderId="6" xfId="0" applyFont="1" applyFill="1" applyBorder="1" applyAlignment="1">
      <alignment vertical="center" wrapText="1"/>
    </xf>
    <xf numFmtId="0" fontId="4" fillId="10" borderId="5" xfId="0" applyFont="1" applyFill="1" applyBorder="1" applyAlignment="1">
      <alignment vertical="center" wrapText="1"/>
    </xf>
    <xf numFmtId="9" fontId="4" fillId="2" borderId="1" xfId="2" applyFont="1" applyFill="1" applyBorder="1" applyAlignment="1">
      <alignment horizontal="center" vertical="center" wrapText="1"/>
    </xf>
    <xf numFmtId="0" fontId="5" fillId="3" borderId="2" xfId="0" applyFont="1" applyFill="1" applyBorder="1" applyAlignment="1">
      <alignment horizontal="center" vertical="center"/>
    </xf>
    <xf numFmtId="0" fontId="27" fillId="10" borderId="0" xfId="4" applyFont="1" applyFill="1" applyBorder="1" applyAlignment="1">
      <alignment horizontal="left"/>
    </xf>
    <xf numFmtId="0" fontId="0" fillId="0" borderId="3" xfId="0" applyBorder="1"/>
    <xf numFmtId="9" fontId="5" fillId="3" borderId="18" xfId="2" applyFont="1" applyFill="1" applyBorder="1" applyAlignment="1">
      <alignment horizontal="center" vertical="center"/>
    </xf>
    <xf numFmtId="9" fontId="5" fillId="2" borderId="18" xfId="2" applyFont="1" applyFill="1" applyBorder="1" applyAlignment="1">
      <alignment horizontal="center" vertical="center"/>
    </xf>
    <xf numFmtId="10" fontId="0" fillId="0" borderId="0" xfId="0" applyNumberFormat="1"/>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0" fontId="17" fillId="11" borderId="4" xfId="0" applyFont="1" applyFill="1" applyBorder="1" applyAlignment="1">
      <alignment horizontal="center" vertical="center" wrapText="1"/>
    </xf>
    <xf numFmtId="1" fontId="5" fillId="3" borderId="2" xfId="0" applyNumberFormat="1" applyFont="1" applyFill="1" applyBorder="1" applyAlignment="1">
      <alignment horizontal="center" vertical="center"/>
    </xf>
    <xf numFmtId="1" fontId="5" fillId="3" borderId="0" xfId="0" applyNumberFormat="1" applyFont="1" applyFill="1" applyBorder="1" applyAlignment="1">
      <alignment horizontal="center" vertical="center"/>
    </xf>
    <xf numFmtId="1" fontId="5" fillId="3" borderId="3" xfId="0" applyNumberFormat="1" applyFont="1" applyFill="1" applyBorder="1" applyAlignment="1">
      <alignment horizontal="center" vertical="center"/>
    </xf>
    <xf numFmtId="1" fontId="5" fillId="3" borderId="7" xfId="0" applyNumberFormat="1" applyFont="1" applyFill="1" applyBorder="1" applyAlignment="1">
      <alignment horizontal="center" vertical="center"/>
    </xf>
    <xf numFmtId="0" fontId="4" fillId="2" borderId="12" xfId="0" applyFont="1" applyFill="1" applyBorder="1" applyAlignment="1">
      <alignment horizontal="center" vertical="center"/>
    </xf>
    <xf numFmtId="0" fontId="4" fillId="2" borderId="1" xfId="0" applyFont="1" applyFill="1" applyBorder="1" applyAlignment="1">
      <alignment horizontal="center" vertical="center"/>
    </xf>
    <xf numFmtId="0" fontId="5" fillId="3" borderId="11" xfId="0" applyFont="1" applyFill="1" applyBorder="1" applyAlignment="1">
      <alignment horizontal="center" vertical="center"/>
    </xf>
    <xf numFmtId="9" fontId="0" fillId="0" borderId="0" xfId="2" applyFont="1"/>
    <xf numFmtId="1" fontId="4" fillId="2" borderId="1" xfId="0" applyNumberFormat="1" applyFont="1" applyFill="1" applyBorder="1" applyAlignment="1">
      <alignment horizontal="center" vertical="center" wrapText="1"/>
    </xf>
    <xf numFmtId="0" fontId="5" fillId="0" borderId="0" xfId="0" applyFont="1" applyAlignment="1">
      <alignment horizontal="left" vertical="center" indent="1"/>
    </xf>
    <xf numFmtId="0" fontId="5" fillId="2" borderId="0" xfId="0" applyFont="1" applyFill="1" applyAlignment="1">
      <alignment horizontal="left" vertical="center" indent="1"/>
    </xf>
    <xf numFmtId="0" fontId="4" fillId="0" borderId="13" xfId="0" applyFont="1" applyBorder="1" applyAlignment="1">
      <alignment horizontal="center"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wrapText="1"/>
    </xf>
    <xf numFmtId="0" fontId="5" fillId="2" borderId="0" xfId="0" applyFont="1" applyFill="1" applyAlignment="1">
      <alignment vertical="center"/>
    </xf>
    <xf numFmtId="1" fontId="17" fillId="10" borderId="0" xfId="0" applyNumberFormat="1" applyFont="1" applyFill="1" applyBorder="1" applyAlignment="1">
      <alignment horizontal="center"/>
    </xf>
    <xf numFmtId="1" fontId="17" fillId="0" borderId="0" xfId="0" applyNumberFormat="1" applyFont="1" applyBorder="1" applyAlignment="1">
      <alignment horizontal="center"/>
    </xf>
    <xf numFmtId="1" fontId="17" fillId="10" borderId="0" xfId="2" applyNumberFormat="1" applyFont="1" applyFill="1" applyBorder="1" applyAlignment="1">
      <alignment horizontal="center"/>
    </xf>
    <xf numFmtId="1" fontId="17" fillId="0" borderId="0" xfId="2" applyNumberFormat="1" applyFont="1" applyBorder="1" applyAlignment="1">
      <alignment horizontal="center"/>
    </xf>
    <xf numFmtId="9" fontId="4" fillId="2" borderId="1" xfId="0" applyNumberFormat="1" applyFont="1" applyFill="1" applyBorder="1" applyAlignment="1">
      <alignment vertical="center"/>
    </xf>
    <xf numFmtId="0" fontId="4" fillId="11" borderId="6" xfId="0" applyFont="1" applyFill="1" applyBorder="1" applyAlignment="1">
      <alignment horizontal="center" vertical="center"/>
    </xf>
    <xf numFmtId="1" fontId="4" fillId="11" borderId="6" xfId="0" applyNumberFormat="1" applyFont="1" applyFill="1" applyBorder="1" applyAlignment="1">
      <alignment horizontal="center" vertical="center"/>
    </xf>
    <xf numFmtId="9" fontId="4" fillId="11" borderId="6" xfId="2" applyFont="1" applyFill="1" applyBorder="1" applyAlignment="1">
      <alignment vertical="center"/>
    </xf>
    <xf numFmtId="165" fontId="5" fillId="2" borderId="0" xfId="0" applyNumberFormat="1" applyFont="1" applyFill="1" applyAlignment="1">
      <alignment horizontal="center" vertical="center"/>
    </xf>
    <xf numFmtId="1" fontId="4" fillId="2" borderId="1" xfId="0" applyNumberFormat="1" applyFont="1" applyFill="1" applyBorder="1" applyAlignment="1">
      <alignment horizontal="center" vertical="center"/>
    </xf>
    <xf numFmtId="0" fontId="5" fillId="14" borderId="13" xfId="0" applyFont="1" applyFill="1" applyBorder="1" applyAlignment="1">
      <alignment horizontal="center" vertical="center"/>
    </xf>
    <xf numFmtId="0" fontId="5" fillId="15" borderId="13" xfId="0" applyFont="1" applyFill="1" applyBorder="1" applyAlignment="1">
      <alignment horizontal="center" vertical="center"/>
    </xf>
    <xf numFmtId="0" fontId="5" fillId="15" borderId="37" xfId="0" applyFont="1" applyFill="1" applyBorder="1" applyAlignment="1">
      <alignment horizontal="center" vertical="center"/>
    </xf>
    <xf numFmtId="0" fontId="4" fillId="10" borderId="31"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30" xfId="0" applyFont="1" applyFill="1" applyBorder="1" applyAlignment="1">
      <alignment horizontal="center" vertical="center" wrapText="1"/>
    </xf>
    <xf numFmtId="0" fontId="2" fillId="10" borderId="0" xfId="0" applyFont="1" applyFill="1" applyBorder="1" applyAlignment="1">
      <alignment horizontal="center" vertical="center"/>
    </xf>
    <xf numFmtId="1" fontId="5" fillId="0" borderId="0" xfId="0" applyNumberFormat="1" applyFont="1" applyAlignment="1">
      <alignment horizontal="center" vertical="center"/>
    </xf>
    <xf numFmtId="1" fontId="5" fillId="2" borderId="0" xfId="0" applyNumberFormat="1" applyFont="1" applyFill="1" applyAlignment="1">
      <alignment horizontal="center" vertical="center"/>
    </xf>
    <xf numFmtId="1" fontId="4" fillId="11" borderId="1" xfId="0" applyNumberFormat="1" applyFont="1" applyFill="1" applyBorder="1" applyAlignment="1">
      <alignment horizontal="center" vertical="center"/>
    </xf>
    <xf numFmtId="0" fontId="4" fillId="2" borderId="3" xfId="0" applyFont="1" applyFill="1" applyBorder="1" applyAlignment="1">
      <alignment horizontal="center" vertical="center"/>
    </xf>
    <xf numFmtId="1" fontId="5" fillId="3" borderId="0" xfId="0" applyNumberFormat="1" applyFont="1" applyFill="1" applyAlignment="1">
      <alignment horizontal="center" vertical="center"/>
    </xf>
    <xf numFmtId="0" fontId="2" fillId="0" borderId="0" xfId="0" applyFont="1" applyFill="1" applyBorder="1" applyAlignment="1">
      <alignment vertical="center"/>
    </xf>
    <xf numFmtId="0" fontId="4" fillId="0" borderId="0" xfId="0" applyFont="1" applyFill="1" applyBorder="1" applyAlignment="1">
      <alignment vertical="center"/>
    </xf>
    <xf numFmtId="0" fontId="28" fillId="0" borderId="0" xfId="0" applyFont="1"/>
    <xf numFmtId="9" fontId="5" fillId="13" borderId="33" xfId="2" applyNumberFormat="1" applyFont="1" applyFill="1" applyBorder="1" applyAlignment="1">
      <alignment horizontal="center" vertical="center"/>
    </xf>
    <xf numFmtId="9" fontId="3" fillId="13" borderId="33" xfId="2" applyNumberFormat="1" applyFont="1" applyFill="1" applyBorder="1" applyAlignment="1">
      <alignment horizontal="center" vertical="center"/>
    </xf>
    <xf numFmtId="9" fontId="5" fillId="12" borderId="33" xfId="2" applyNumberFormat="1" applyFont="1" applyFill="1" applyBorder="1" applyAlignment="1">
      <alignment horizontal="center" vertical="center"/>
    </xf>
    <xf numFmtId="9" fontId="3" fillId="12" borderId="33" xfId="2" applyNumberFormat="1" applyFont="1" applyFill="1" applyBorder="1" applyAlignment="1">
      <alignment horizontal="center" vertical="center"/>
    </xf>
    <xf numFmtId="9" fontId="5" fillId="12" borderId="32" xfId="2" applyNumberFormat="1" applyFont="1" applyFill="1" applyBorder="1" applyAlignment="1">
      <alignment horizontal="center" vertical="center"/>
    </xf>
    <xf numFmtId="9" fontId="3" fillId="12" borderId="32" xfId="2" applyNumberFormat="1" applyFont="1" applyFill="1" applyBorder="1" applyAlignment="1">
      <alignment horizontal="center" vertical="center"/>
    </xf>
    <xf numFmtId="1" fontId="5" fillId="3" borderId="18" xfId="0" applyNumberFormat="1" applyFont="1" applyFill="1" applyBorder="1" applyAlignment="1">
      <alignment horizontal="center" vertical="center"/>
    </xf>
    <xf numFmtId="1" fontId="5" fillId="3" borderId="17" xfId="0" applyNumberFormat="1" applyFont="1" applyFill="1" applyBorder="1" applyAlignment="1">
      <alignment horizontal="center" vertical="center"/>
    </xf>
    <xf numFmtId="1" fontId="5" fillId="2" borderId="18" xfId="0" applyNumberFormat="1" applyFont="1" applyFill="1" applyBorder="1" applyAlignment="1">
      <alignment horizontal="center" vertical="center"/>
    </xf>
    <xf numFmtId="1" fontId="5" fillId="3" borderId="16" xfId="0" applyNumberFormat="1" applyFont="1" applyFill="1" applyBorder="1" applyAlignment="1">
      <alignment horizontal="center" vertical="center"/>
    </xf>
    <xf numFmtId="1" fontId="5" fillId="3" borderId="12" xfId="0" applyNumberFormat="1" applyFont="1" applyFill="1" applyBorder="1" applyAlignment="1">
      <alignment horizontal="center" vertical="center"/>
    </xf>
    <xf numFmtId="0" fontId="4" fillId="10" borderId="0" xfId="0" applyFont="1" applyFill="1" applyBorder="1" applyAlignment="1">
      <alignment horizontal="center" vertical="center" wrapText="1"/>
    </xf>
    <xf numFmtId="0" fontId="4" fillId="10" borderId="30" xfId="0" applyFont="1" applyFill="1" applyBorder="1" applyAlignment="1">
      <alignment horizontal="center" vertical="center" wrapText="1"/>
    </xf>
    <xf numFmtId="0" fontId="0" fillId="0" borderId="0" xfId="0" applyAlignment="1">
      <alignment wrapText="1"/>
    </xf>
    <xf numFmtId="0" fontId="0" fillId="10" borderId="29" xfId="0" applyFill="1" applyBorder="1" applyAlignment="1">
      <alignment vertical="center" wrapText="1"/>
    </xf>
    <xf numFmtId="0" fontId="0" fillId="10" borderId="36" xfId="0" applyFill="1" applyBorder="1" applyAlignment="1">
      <alignment horizontal="center"/>
    </xf>
    <xf numFmtId="9" fontId="0" fillId="10" borderId="30" xfId="2" applyFont="1" applyFill="1" applyBorder="1" applyAlignment="1">
      <alignment horizontal="center"/>
    </xf>
    <xf numFmtId="9" fontId="0" fillId="10" borderId="33" xfId="2" applyFont="1" applyFill="1" applyBorder="1" applyAlignment="1">
      <alignment horizontal="center"/>
    </xf>
    <xf numFmtId="0" fontId="0" fillId="10" borderId="35" xfId="0" applyFill="1" applyBorder="1" applyAlignment="1">
      <alignment horizontal="center"/>
    </xf>
    <xf numFmtId="9" fontId="0" fillId="10" borderId="29" xfId="2" applyFont="1" applyFill="1" applyBorder="1" applyAlignment="1">
      <alignment horizontal="center"/>
    </xf>
    <xf numFmtId="9" fontId="0" fillId="10" borderId="32" xfId="2" applyFont="1" applyFill="1" applyBorder="1" applyAlignment="1">
      <alignment horizontal="center"/>
    </xf>
    <xf numFmtId="0" fontId="0" fillId="13" borderId="36" xfId="0" applyFill="1" applyBorder="1" applyAlignment="1">
      <alignment horizontal="center"/>
    </xf>
    <xf numFmtId="9" fontId="0" fillId="13" borderId="30" xfId="2" applyFont="1" applyFill="1" applyBorder="1" applyAlignment="1">
      <alignment horizontal="center"/>
    </xf>
    <xf numFmtId="9" fontId="0" fillId="13" borderId="33" xfId="2" applyFont="1" applyFill="1" applyBorder="1" applyAlignment="1">
      <alignment horizontal="center"/>
    </xf>
    <xf numFmtId="0" fontId="0" fillId="10" borderId="32" xfId="0" applyFill="1" applyBorder="1" applyAlignment="1">
      <alignment horizontal="center" vertical="center" wrapText="1"/>
    </xf>
    <xf numFmtId="0" fontId="4" fillId="13" borderId="3" xfId="0" applyFont="1" applyFill="1" applyBorder="1" applyAlignment="1">
      <alignment horizontal="center" vertical="center" wrapText="1"/>
    </xf>
    <xf numFmtId="0" fontId="24" fillId="11" borderId="4" xfId="0" applyFont="1" applyFill="1" applyBorder="1" applyAlignment="1">
      <alignment horizontal="center" vertical="center" wrapText="1"/>
    </xf>
    <xf numFmtId="9" fontId="5" fillId="0" borderId="0" xfId="2" applyFont="1" applyAlignment="1">
      <alignment horizontal="center" vertical="center"/>
    </xf>
    <xf numFmtId="1" fontId="4" fillId="5" borderId="1" xfId="0" applyNumberFormat="1" applyFont="1" applyFill="1" applyBorder="1" applyAlignment="1">
      <alignment horizontal="center" vertical="center"/>
    </xf>
    <xf numFmtId="3" fontId="4" fillId="3" borderId="3" xfId="0" applyNumberFormat="1" applyFont="1" applyFill="1" applyBorder="1" applyAlignment="1">
      <alignment horizontal="center" vertical="center"/>
    </xf>
    <xf numFmtId="0" fontId="5" fillId="2" borderId="5" xfId="0" applyFont="1" applyFill="1" applyBorder="1" applyAlignment="1">
      <alignment vertical="center" wrapText="1"/>
    </xf>
    <xf numFmtId="9" fontId="5" fillId="2" borderId="5" xfId="0" applyNumberFormat="1" applyFont="1" applyFill="1" applyBorder="1" applyAlignment="1">
      <alignment horizontal="center" vertical="center"/>
    </xf>
    <xf numFmtId="1" fontId="4" fillId="2" borderId="2" xfId="0" applyNumberFormat="1" applyFont="1" applyFill="1" applyBorder="1" applyAlignment="1">
      <alignment horizontal="center" vertical="center" wrapText="1"/>
    </xf>
    <xf numFmtId="1" fontId="4" fillId="2" borderId="6" xfId="0" applyNumberFormat="1" applyFont="1" applyFill="1" applyBorder="1" applyAlignment="1">
      <alignment horizontal="center" vertical="center" wrapText="1"/>
    </xf>
    <xf numFmtId="1" fontId="4" fillId="2" borderId="25" xfId="0" applyNumberFormat="1" applyFont="1" applyFill="1" applyBorder="1" applyAlignment="1">
      <alignment horizontal="center" vertical="center" wrapText="1"/>
    </xf>
    <xf numFmtId="1" fontId="4" fillId="2" borderId="10" xfId="0" applyNumberFormat="1" applyFont="1" applyFill="1" applyBorder="1" applyAlignment="1">
      <alignment horizontal="center" vertical="center"/>
    </xf>
    <xf numFmtId="1" fontId="24" fillId="12" borderId="25" xfId="0" applyNumberFormat="1" applyFont="1" applyFill="1" applyBorder="1" applyAlignment="1">
      <alignment horizontal="center" wrapText="1"/>
    </xf>
    <xf numFmtId="1" fontId="4" fillId="10" borderId="6" xfId="0" applyNumberFormat="1" applyFont="1" applyFill="1" applyBorder="1" applyAlignment="1">
      <alignment horizontal="center" vertical="center"/>
    </xf>
    <xf numFmtId="1" fontId="4" fillId="10" borderId="5" xfId="0" applyNumberFormat="1" applyFont="1" applyFill="1" applyBorder="1" applyAlignment="1">
      <alignment horizontal="center" vertical="center"/>
    </xf>
    <xf numFmtId="1" fontId="4" fillId="2" borderId="0" xfId="0" applyNumberFormat="1" applyFont="1" applyFill="1" applyBorder="1" applyAlignment="1">
      <alignment horizontal="center" vertical="center" wrapText="1"/>
    </xf>
    <xf numFmtId="1" fontId="4" fillId="2" borderId="3" xfId="0" applyNumberFormat="1" applyFont="1" applyFill="1" applyBorder="1" applyAlignment="1">
      <alignment horizontal="center" vertical="center" wrapText="1"/>
    </xf>
    <xf numFmtId="1" fontId="5" fillId="3" borderId="5" xfId="0" applyNumberFormat="1" applyFont="1" applyFill="1" applyBorder="1" applyAlignment="1">
      <alignment horizontal="center" vertical="center"/>
    </xf>
    <xf numFmtId="9" fontId="4" fillId="11" borderId="6" xfId="2" applyFont="1" applyFill="1" applyBorder="1" applyAlignment="1">
      <alignment horizontal="center" vertical="center"/>
    </xf>
    <xf numFmtId="1" fontId="3" fillId="13" borderId="30" xfId="0" applyNumberFormat="1" applyFont="1" applyFill="1" applyBorder="1" applyAlignment="1">
      <alignment horizontal="center"/>
    </xf>
    <xf numFmtId="1" fontId="3" fillId="13" borderId="33" xfId="0" applyNumberFormat="1" applyFont="1" applyFill="1" applyBorder="1" applyAlignment="1">
      <alignment horizontal="center"/>
    </xf>
    <xf numFmtId="0" fontId="0" fillId="0" borderId="0" xfId="0" applyAlignment="1">
      <alignment horizontal="right" wrapText="1"/>
    </xf>
    <xf numFmtId="0" fontId="4" fillId="0" borderId="30" xfId="0" applyFont="1" applyFill="1" applyBorder="1" applyAlignment="1">
      <alignment horizontal="center" vertical="center" wrapText="1"/>
    </xf>
    <xf numFmtId="0" fontId="2" fillId="0" borderId="0" xfId="0" applyFont="1" applyFill="1" applyBorder="1" applyAlignment="1">
      <alignment horizontal="center" vertical="center"/>
    </xf>
    <xf numFmtId="9" fontId="0" fillId="0" borderId="0" xfId="2" applyFont="1" applyAlignment="1">
      <alignment horizontal="center"/>
    </xf>
    <xf numFmtId="1" fontId="3" fillId="0" borderId="7" xfId="0" applyNumberFormat="1" applyFont="1" applyFill="1" applyBorder="1" applyAlignment="1">
      <alignment horizontal="center"/>
    </xf>
    <xf numFmtId="0" fontId="4" fillId="10" borderId="7" xfId="0" applyFont="1" applyFill="1" applyBorder="1" applyAlignment="1">
      <alignment horizontal="center" vertical="center"/>
    </xf>
    <xf numFmtId="0" fontId="4" fillId="10" borderId="0" xfId="0" applyFont="1" applyFill="1" applyBorder="1" applyAlignment="1">
      <alignment horizontal="center" vertical="center"/>
    </xf>
    <xf numFmtId="0" fontId="4" fillId="10" borderId="5" xfId="0" applyFont="1" applyFill="1" applyBorder="1" applyAlignment="1">
      <alignment horizontal="center" vertical="center"/>
    </xf>
    <xf numFmtId="0" fontId="4" fillId="10" borderId="7" xfId="0" applyFont="1" applyFill="1" applyBorder="1" applyAlignment="1">
      <alignment horizontal="center" vertical="center" wrapText="1"/>
    </xf>
    <xf numFmtId="0" fontId="4" fillId="10" borderId="31" xfId="0" applyFont="1" applyFill="1" applyBorder="1" applyAlignment="1">
      <alignment horizontal="center" vertical="center" wrapText="1"/>
    </xf>
    <xf numFmtId="0" fontId="4" fillId="10" borderId="0" xfId="0" applyFont="1" applyFill="1" applyBorder="1" applyAlignment="1">
      <alignment horizontal="center" vertical="center" wrapText="1"/>
    </xf>
    <xf numFmtId="0" fontId="4" fillId="10" borderId="33" xfId="0" applyFont="1" applyFill="1" applyBorder="1" applyAlignment="1">
      <alignment horizontal="center" vertical="center" wrapText="1"/>
    </xf>
    <xf numFmtId="0" fontId="5" fillId="10" borderId="29" xfId="0" applyFont="1" applyFill="1" applyBorder="1" applyAlignment="1">
      <alignment horizontal="center" vertical="center"/>
    </xf>
    <xf numFmtId="0" fontId="5" fillId="10" borderId="5" xfId="0" applyFont="1" applyFill="1" applyBorder="1" applyAlignment="1">
      <alignment horizontal="center" vertical="center"/>
    </xf>
    <xf numFmtId="0" fontId="5" fillId="10" borderId="32" xfId="0" applyFont="1" applyFill="1" applyBorder="1" applyAlignment="1">
      <alignment horizontal="center" vertical="center"/>
    </xf>
    <xf numFmtId="0" fontId="5" fillId="10" borderId="0" xfId="0" applyFont="1" applyFill="1" applyBorder="1" applyAlignment="1">
      <alignment horizontal="center" vertical="center"/>
    </xf>
    <xf numFmtId="0" fontId="1" fillId="10" borderId="28" xfId="0" applyFont="1" applyFill="1" applyBorder="1" applyAlignment="1">
      <alignment horizontal="center" vertical="center"/>
    </xf>
    <xf numFmtId="0" fontId="1" fillId="10" borderId="31" xfId="0" applyFont="1" applyFill="1" applyBorder="1" applyAlignment="1">
      <alignment horizontal="center" vertical="center"/>
    </xf>
    <xf numFmtId="0" fontId="4" fillId="10" borderId="34" xfId="0" applyFont="1" applyFill="1" applyBorder="1" applyAlignment="1">
      <alignment horizontal="center" vertical="center"/>
    </xf>
    <xf numFmtId="0" fontId="4" fillId="10" borderId="35" xfId="0" applyFont="1" applyFill="1" applyBorder="1" applyAlignment="1">
      <alignment horizontal="center" vertical="center"/>
    </xf>
    <xf numFmtId="0" fontId="4" fillId="4" borderId="2" xfId="0" applyFont="1" applyFill="1" applyBorder="1" applyAlignment="1">
      <alignment horizontal="center" vertical="center"/>
    </xf>
    <xf numFmtId="0" fontId="4" fillId="4" borderId="8" xfId="0" applyFont="1" applyFill="1" applyBorder="1" applyAlignment="1">
      <alignment horizontal="center" vertical="center"/>
    </xf>
    <xf numFmtId="0" fontId="4" fillId="4" borderId="2" xfId="0" applyFont="1" applyFill="1" applyBorder="1" applyAlignment="1">
      <alignment horizontal="center" vertical="center" wrapText="1"/>
    </xf>
    <xf numFmtId="0" fontId="4" fillId="4" borderId="8"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8" xfId="0" applyFont="1" applyFill="1" applyBorder="1" applyAlignment="1">
      <alignment horizontal="center" vertical="center" wrapText="1"/>
    </xf>
    <xf numFmtId="9" fontId="24" fillId="12" borderId="25" xfId="2" applyFont="1" applyFill="1" applyBorder="1" applyAlignment="1">
      <alignment horizontal="center" wrapText="1"/>
    </xf>
    <xf numFmtId="9" fontId="4" fillId="2" borderId="1" xfId="0" applyNumberFormat="1" applyFont="1" applyFill="1" applyBorder="1" applyAlignment="1">
      <alignment horizontal="center" vertical="center"/>
    </xf>
    <xf numFmtId="0" fontId="4" fillId="4" borderId="0" xfId="0" applyFont="1" applyFill="1" applyBorder="1" applyAlignment="1">
      <alignment horizontal="center" vertical="center" wrapText="1"/>
    </xf>
    <xf numFmtId="0" fontId="4" fillId="4" borderId="0" xfId="0" applyFont="1" applyFill="1" applyBorder="1" applyAlignment="1">
      <alignment horizontal="center" vertical="center"/>
    </xf>
    <xf numFmtId="0" fontId="5" fillId="4" borderId="0" xfId="0" applyFont="1" applyFill="1" applyAlignment="1">
      <alignment horizontal="center" vertical="center"/>
    </xf>
    <xf numFmtId="0" fontId="5" fillId="4" borderId="3" xfId="0" applyFont="1" applyFill="1" applyBorder="1" applyAlignment="1">
      <alignment horizontal="center" vertical="center"/>
    </xf>
    <xf numFmtId="0" fontId="4" fillId="4" borderId="3" xfId="0" applyFont="1" applyFill="1" applyBorder="1" applyAlignment="1">
      <alignment horizontal="center" vertical="center"/>
    </xf>
    <xf numFmtId="0" fontId="4" fillId="4" borderId="3" xfId="0" applyFont="1" applyFill="1" applyBorder="1" applyAlignment="1">
      <alignment horizontal="center" vertical="center" wrapText="1"/>
    </xf>
    <xf numFmtId="0" fontId="2" fillId="0" borderId="13" xfId="0" applyFont="1" applyBorder="1" applyAlignment="1">
      <alignment horizontal="center"/>
    </xf>
    <xf numFmtId="0" fontId="4" fillId="0" borderId="13" xfId="0" applyFont="1" applyBorder="1" applyAlignment="1">
      <alignment horizontal="center" vertical="center"/>
    </xf>
    <xf numFmtId="0" fontId="4" fillId="4" borderId="2" xfId="0" applyFont="1" applyFill="1" applyBorder="1" applyAlignment="1">
      <alignment horizontal="left" vertical="center" wrapText="1"/>
    </xf>
    <xf numFmtId="0" fontId="4" fillId="4" borderId="3" xfId="0" applyFont="1" applyFill="1" applyBorder="1" applyAlignment="1">
      <alignment horizontal="left" vertical="center" wrapText="1"/>
    </xf>
    <xf numFmtId="0" fontId="2" fillId="11" borderId="2" xfId="0" applyFont="1" applyFill="1" applyBorder="1" applyAlignment="1">
      <alignment horizontal="center" wrapText="1"/>
    </xf>
    <xf numFmtId="0" fontId="2" fillId="11" borderId="3" xfId="0" applyFont="1" applyFill="1" applyBorder="1" applyAlignment="1">
      <alignment horizontal="center" wrapText="1"/>
    </xf>
    <xf numFmtId="0" fontId="4" fillId="4" borderId="1" xfId="0" applyFont="1" applyFill="1" applyBorder="1" applyAlignment="1">
      <alignment horizontal="center" vertical="center" wrapText="1"/>
    </xf>
    <xf numFmtId="3" fontId="4" fillId="2" borderId="25" xfId="0" applyNumberFormat="1" applyFont="1" applyFill="1" applyBorder="1" applyAlignment="1">
      <alignment horizontal="center" vertical="center"/>
    </xf>
    <xf numFmtId="0" fontId="4" fillId="2" borderId="27" xfId="0" applyFont="1" applyFill="1" applyBorder="1" applyAlignment="1">
      <alignment horizontal="center" vertical="center"/>
    </xf>
    <xf numFmtId="3" fontId="4" fillId="2" borderId="26" xfId="0" applyNumberFormat="1" applyFont="1" applyFill="1" applyBorder="1" applyAlignment="1">
      <alignment horizontal="center" vertical="center"/>
    </xf>
    <xf numFmtId="0" fontId="4" fillId="2" borderId="25" xfId="0" applyFont="1" applyFill="1" applyBorder="1" applyAlignment="1">
      <alignment horizontal="center" vertical="center"/>
    </xf>
    <xf numFmtId="0" fontId="4" fillId="4" borderId="14" xfId="0" applyFont="1" applyFill="1" applyBorder="1" applyAlignment="1">
      <alignment horizontal="center" vertical="center" wrapText="1"/>
    </xf>
    <xf numFmtId="0" fontId="4" fillId="4" borderId="18" xfId="0" applyFont="1" applyFill="1" applyBorder="1" applyAlignment="1">
      <alignment horizontal="center" vertical="center" wrapText="1"/>
    </xf>
    <xf numFmtId="0" fontId="4" fillId="4" borderId="16" xfId="0" applyFont="1" applyFill="1" applyBorder="1" applyAlignment="1">
      <alignment horizontal="center" vertical="center" wrapText="1"/>
    </xf>
    <xf numFmtId="0" fontId="4" fillId="4" borderId="17" xfId="0" applyFont="1" applyFill="1" applyBorder="1" applyAlignment="1">
      <alignment horizontal="center" vertical="center" wrapText="1"/>
    </xf>
    <xf numFmtId="0" fontId="4" fillId="4" borderId="19" xfId="0" applyFont="1" applyFill="1" applyBorder="1" applyAlignment="1">
      <alignment horizontal="center" vertical="center" wrapText="1"/>
    </xf>
    <xf numFmtId="3" fontId="4" fillId="2" borderId="3" xfId="0" applyNumberFormat="1" applyFont="1" applyFill="1" applyBorder="1" applyAlignment="1">
      <alignment horizontal="center" vertical="center"/>
    </xf>
    <xf numFmtId="0" fontId="4" fillId="2" borderId="3" xfId="0" applyFont="1" applyFill="1" applyBorder="1" applyAlignment="1">
      <alignment horizontal="center" vertical="center"/>
    </xf>
    <xf numFmtId="0" fontId="4" fillId="2" borderId="12" xfId="0" applyFont="1" applyFill="1" applyBorder="1" applyAlignment="1">
      <alignment horizontal="center" vertical="center"/>
    </xf>
    <xf numFmtId="3" fontId="4" fillId="2" borderId="16" xfId="0" applyNumberFormat="1" applyFont="1" applyFill="1" applyBorder="1" applyAlignment="1">
      <alignment horizontal="center" vertical="center"/>
    </xf>
    <xf numFmtId="0" fontId="4" fillId="4" borderId="7" xfId="0" applyFont="1" applyFill="1" applyBorder="1" applyAlignment="1">
      <alignment horizontal="center" vertical="center"/>
    </xf>
    <xf numFmtId="0" fontId="4" fillId="4" borderId="5" xfId="0" applyFont="1" applyFill="1" applyBorder="1" applyAlignment="1">
      <alignment horizontal="center" vertical="center"/>
    </xf>
    <xf numFmtId="0" fontId="4" fillId="4" borderId="7" xfId="0" applyFont="1" applyFill="1" applyBorder="1" applyAlignment="1">
      <alignment horizontal="center" vertical="center" wrapText="1"/>
    </xf>
    <xf numFmtId="0" fontId="0" fillId="0" borderId="0" xfId="0" applyAlignment="1">
      <alignment horizontal="center"/>
    </xf>
    <xf numFmtId="0" fontId="4" fillId="2" borderId="2" xfId="0" applyFont="1" applyFill="1" applyBorder="1" applyAlignment="1">
      <alignment horizontal="center" vertical="center"/>
    </xf>
    <xf numFmtId="0" fontId="4" fillId="2" borderId="0" xfId="0" applyFont="1" applyFill="1" applyBorder="1" applyAlignment="1">
      <alignment horizontal="center" vertical="center"/>
    </xf>
    <xf numFmtId="0" fontId="4" fillId="2" borderId="16" xfId="0" applyFont="1" applyFill="1" applyBorder="1" applyAlignment="1">
      <alignment horizontal="center" vertical="center"/>
    </xf>
    <xf numFmtId="0" fontId="5" fillId="2" borderId="4"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20" xfId="0" applyFont="1" applyFill="1" applyBorder="1" applyAlignment="1">
      <alignment horizontal="center" vertical="center"/>
    </xf>
    <xf numFmtId="0" fontId="4" fillId="2" borderId="21" xfId="0" applyFont="1" applyFill="1" applyBorder="1" applyAlignment="1">
      <alignment horizontal="center" vertical="center"/>
    </xf>
    <xf numFmtId="0" fontId="4" fillId="2" borderId="14" xfId="0" applyFont="1" applyFill="1" applyBorder="1" applyAlignment="1">
      <alignment horizontal="center" vertical="center"/>
    </xf>
    <xf numFmtId="0" fontId="4" fillId="2" borderId="22" xfId="0" applyFont="1" applyFill="1" applyBorder="1" applyAlignment="1">
      <alignment horizontal="center" vertical="center"/>
    </xf>
    <xf numFmtId="0" fontId="4" fillId="2" borderId="24" xfId="0" applyFont="1" applyFill="1" applyBorder="1" applyAlignment="1">
      <alignment horizontal="center" vertical="center"/>
    </xf>
    <xf numFmtId="0" fontId="4" fillId="2" borderId="19" xfId="0" applyFont="1" applyFill="1" applyBorder="1" applyAlignment="1">
      <alignment horizontal="center" vertical="center"/>
    </xf>
    <xf numFmtId="0" fontId="4" fillId="3" borderId="0" xfId="0" applyFont="1" applyFill="1" applyAlignment="1">
      <alignment vertical="center"/>
    </xf>
    <xf numFmtId="0" fontId="4" fillId="3" borderId="8" xfId="0" applyFont="1" applyFill="1" applyBorder="1" applyAlignment="1">
      <alignment vertical="center"/>
    </xf>
    <xf numFmtId="0" fontId="4" fillId="2" borderId="7" xfId="0" applyFont="1" applyFill="1" applyBorder="1" applyAlignment="1">
      <alignment horizontal="center" vertical="center"/>
    </xf>
    <xf numFmtId="0" fontId="4" fillId="2" borderId="7" xfId="0" applyFont="1" applyFill="1" applyBorder="1" applyAlignment="1">
      <alignment horizontal="center" vertical="center" wrapText="1"/>
    </xf>
    <xf numFmtId="0" fontId="5" fillId="3" borderId="0" xfId="0" applyFont="1" applyFill="1" applyBorder="1" applyAlignment="1">
      <alignment vertical="center"/>
    </xf>
    <xf numFmtId="0" fontId="5" fillId="3" borderId="0" xfId="0" applyFont="1" applyFill="1" applyAlignment="1">
      <alignment vertical="center"/>
    </xf>
    <xf numFmtId="0" fontId="5" fillId="2" borderId="0" xfId="0" applyFont="1" applyFill="1" applyAlignment="1">
      <alignment vertical="center"/>
    </xf>
    <xf numFmtId="0" fontId="5" fillId="3" borderId="2" xfId="0" applyFont="1" applyFill="1" applyBorder="1" applyAlignment="1">
      <alignment vertical="center"/>
    </xf>
    <xf numFmtId="0" fontId="4" fillId="2" borderId="0"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4" fillId="2" borderId="8" xfId="0" applyFont="1" applyFill="1" applyBorder="1" applyAlignment="1">
      <alignment horizontal="center" vertical="center"/>
    </xf>
    <xf numFmtId="0" fontId="4" fillId="2" borderId="1" xfId="0" applyFont="1" applyFill="1" applyBorder="1" applyAlignment="1">
      <alignment horizontal="center" vertical="center"/>
    </xf>
    <xf numFmtId="3" fontId="4" fillId="3" borderId="1" xfId="0" applyNumberFormat="1" applyFont="1" applyFill="1" applyBorder="1" applyAlignment="1">
      <alignment horizontal="center" vertical="center"/>
    </xf>
    <xf numFmtId="0" fontId="4" fillId="3" borderId="10" xfId="0" applyFont="1" applyFill="1" applyBorder="1" applyAlignment="1">
      <alignment horizontal="center" vertical="center"/>
    </xf>
    <xf numFmtId="3" fontId="4" fillId="3" borderId="15"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0" borderId="29" xfId="0" applyFont="1" applyFill="1" applyBorder="1" applyAlignment="1">
      <alignment horizontal="center" vertical="center"/>
    </xf>
    <xf numFmtId="0" fontId="2" fillId="10" borderId="32" xfId="0" applyFont="1" applyFill="1" applyBorder="1" applyAlignment="1">
      <alignment horizontal="center" vertical="center"/>
    </xf>
    <xf numFmtId="0" fontId="4" fillId="10" borderId="28" xfId="0" applyFont="1" applyFill="1" applyBorder="1" applyAlignment="1">
      <alignment horizontal="center" vertical="center"/>
    </xf>
    <xf numFmtId="0" fontId="4" fillId="10" borderId="31" xfId="0" applyFont="1" applyFill="1" applyBorder="1" applyAlignment="1">
      <alignment horizontal="center" vertical="center"/>
    </xf>
    <xf numFmtId="0" fontId="4" fillId="10" borderId="37" xfId="0" applyFont="1" applyFill="1" applyBorder="1" applyAlignment="1">
      <alignment horizontal="center" vertical="center" wrapText="1"/>
    </xf>
    <xf numFmtId="0" fontId="4" fillId="10" borderId="6" xfId="0" applyFont="1" applyFill="1" applyBorder="1" applyAlignment="1">
      <alignment horizontal="center" vertical="center" wrapText="1"/>
    </xf>
    <xf numFmtId="0" fontId="4" fillId="10" borderId="38" xfId="0" applyFont="1" applyFill="1" applyBorder="1" applyAlignment="1">
      <alignment horizontal="center" vertical="center" wrapText="1"/>
    </xf>
    <xf numFmtId="0" fontId="4" fillId="10" borderId="33" xfId="0" applyFont="1" applyFill="1" applyBorder="1" applyAlignment="1">
      <alignment horizontal="center" vertical="center"/>
    </xf>
    <xf numFmtId="0" fontId="4" fillId="10" borderId="32" xfId="0" applyFont="1" applyFill="1" applyBorder="1" applyAlignment="1">
      <alignment horizontal="center" vertical="center"/>
    </xf>
    <xf numFmtId="0" fontId="4" fillId="10" borderId="30" xfId="0" applyFont="1" applyFill="1" applyBorder="1" applyAlignment="1">
      <alignment horizontal="center" vertical="center" wrapText="1"/>
    </xf>
    <xf numFmtId="0" fontId="4" fillId="10" borderId="34" xfId="0" applyFont="1" applyFill="1" applyBorder="1" applyAlignment="1">
      <alignment horizontal="center" vertical="center" wrapText="1"/>
    </xf>
    <xf numFmtId="0" fontId="4" fillId="10" borderId="36" xfId="0" applyFont="1" applyFill="1" applyBorder="1" applyAlignment="1">
      <alignment horizontal="center" vertical="center" wrapText="1"/>
    </xf>
    <xf numFmtId="0" fontId="2" fillId="10" borderId="30" xfId="0" applyFont="1" applyFill="1" applyBorder="1" applyAlignment="1">
      <alignment horizontal="center" vertical="center"/>
    </xf>
    <xf numFmtId="0" fontId="2" fillId="10" borderId="33" xfId="0" applyFont="1" applyFill="1" applyBorder="1" applyAlignment="1">
      <alignment horizontal="center" vertical="center"/>
    </xf>
    <xf numFmtId="0" fontId="4" fillId="10" borderId="35" xfId="0" applyFont="1" applyFill="1" applyBorder="1" applyAlignment="1">
      <alignment horizontal="center" vertical="center" wrapText="1"/>
    </xf>
  </cellXfs>
  <cellStyles count="5">
    <cellStyle name="Hyperlink" xfId="1" builtinId="8"/>
    <cellStyle name="Normal" xfId="0" builtinId="0"/>
    <cellStyle name="Normal_GDL Awareness3" xfId="3"/>
    <cellStyle name="Normal_KSIs Drivers Under 25_1" xfId="4"/>
    <cellStyle name="Percent" xfId="2" builtinId="5"/>
  </cellStyles>
  <dxfs count="0"/>
  <tableStyles count="0" defaultTableStyle="TableStyleMedium2" defaultPivotStyle="PivotStyleLight16"/>
  <colors>
    <mruColors>
      <color rgb="FFCD6F6D"/>
      <color rgb="FFC96563"/>
      <color rgb="FFD1B2E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38.xml"/><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39.xml"/><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3149606299214E-2"/>
          <c:y val="5.0925925925925923E-2"/>
          <c:w val="0.89019685039370078"/>
          <c:h val="0.83299358413531654"/>
        </c:manualLayout>
      </c:layout>
      <c:lineChart>
        <c:grouping val="standard"/>
        <c:varyColors val="0"/>
        <c:ser>
          <c:idx val="1"/>
          <c:order val="0"/>
          <c:tx>
            <c:strRef>
              <c:f>Table2!$B$3</c:f>
              <c:strCache>
                <c:ptCount val="1"/>
                <c:pt idx="0">
                  <c:v>Number of KSIs1**</c:v>
                </c:pt>
              </c:strCache>
            </c:strRef>
          </c:tx>
          <c:spPr>
            <a:ln w="50800" cap="rnd">
              <a:solidFill>
                <a:schemeClr val="accent5">
                  <a:lumMod val="75000"/>
                </a:schemeClr>
              </a:solidFill>
              <a:round/>
            </a:ln>
            <a:effectLst/>
          </c:spPr>
          <c:marker>
            <c:symbol val="none"/>
          </c:marker>
          <c:cat>
            <c:numRef>
              <c:f>Table2!$A$4:$A$14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Table2!$B$4:$B$14</c:f>
              <c:numCache>
                <c:formatCode>General</c:formatCode>
                <c:ptCount val="11"/>
                <c:pt idx="0">
                  <c:v>341</c:v>
                </c:pt>
                <c:pt idx="1">
                  <c:v>320</c:v>
                </c:pt>
                <c:pt idx="2">
                  <c:v>270</c:v>
                </c:pt>
                <c:pt idx="3">
                  <c:v>213</c:v>
                </c:pt>
                <c:pt idx="4">
                  <c:v>221</c:v>
                </c:pt>
                <c:pt idx="5">
                  <c:v>189</c:v>
                </c:pt>
                <c:pt idx="6">
                  <c:v>243</c:v>
                </c:pt>
                <c:pt idx="7">
                  <c:v>214</c:v>
                </c:pt>
                <c:pt idx="8">
                  <c:v>223</c:v>
                </c:pt>
                <c:pt idx="9">
                  <c:v>218</c:v>
                </c:pt>
                <c:pt idx="10">
                  <c:v>187</c:v>
                </c:pt>
              </c:numCache>
            </c:numRef>
          </c:val>
          <c:smooth val="0"/>
        </c:ser>
        <c:ser>
          <c:idx val="2"/>
          <c:order val="1"/>
          <c:tx>
            <c:strRef>
              <c:f>Table2!$C$3</c:f>
              <c:strCache>
                <c:ptCount val="1"/>
                <c:pt idx="0">
                  <c:v>2012-2016 Baseline</c:v>
                </c:pt>
              </c:strCache>
            </c:strRef>
          </c:tx>
          <c:spPr>
            <a:ln w="28575" cap="rnd">
              <a:solidFill>
                <a:srgbClr val="FFC000"/>
              </a:solidFill>
              <a:prstDash val="dash"/>
              <a:round/>
            </a:ln>
            <a:effectLst/>
          </c:spPr>
          <c:marker>
            <c:symbol val="none"/>
          </c:marker>
          <c:cat>
            <c:numRef>
              <c:f>Table2!$A$4:$A$14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Table2!$F$4:$F$14</c:f>
              <c:numCache>
                <c:formatCode>0.0</c:formatCode>
                <c:ptCount val="11"/>
                <c:pt idx="0">
                  <c:v>218</c:v>
                </c:pt>
                <c:pt idx="1">
                  <c:v>218</c:v>
                </c:pt>
                <c:pt idx="2">
                  <c:v>218</c:v>
                </c:pt>
                <c:pt idx="3">
                  <c:v>218</c:v>
                </c:pt>
                <c:pt idx="4">
                  <c:v>218</c:v>
                </c:pt>
                <c:pt idx="5">
                  <c:v>218</c:v>
                </c:pt>
                <c:pt idx="6">
                  <c:v>218</c:v>
                </c:pt>
                <c:pt idx="7">
                  <c:v>218</c:v>
                </c:pt>
                <c:pt idx="8">
                  <c:v>218</c:v>
                </c:pt>
                <c:pt idx="9">
                  <c:v>218</c:v>
                </c:pt>
                <c:pt idx="10">
                  <c:v>218</c:v>
                </c:pt>
              </c:numCache>
            </c:numRef>
          </c:val>
          <c:smooth val="0"/>
        </c:ser>
        <c:dLbls>
          <c:showLegendKey val="0"/>
          <c:showVal val="0"/>
          <c:showCatName val="0"/>
          <c:showSerName val="0"/>
          <c:showPercent val="0"/>
          <c:showBubbleSize val="0"/>
        </c:dLbls>
        <c:smooth val="0"/>
        <c:axId val="490597952"/>
        <c:axId val="489992784"/>
      </c:lineChart>
      <c:catAx>
        <c:axId val="49059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89992784"/>
        <c:crosses val="autoZero"/>
        <c:auto val="1"/>
        <c:lblAlgn val="ctr"/>
        <c:lblOffset val="100"/>
        <c:noMultiLvlLbl val="0"/>
      </c:catAx>
      <c:valAx>
        <c:axId val="48999278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5979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Table6!$A$24:$A$30</c:f>
              <c:strCache>
                <c:ptCount val="7"/>
                <c:pt idx="0">
                  <c:v>2008-2012</c:v>
                </c:pt>
                <c:pt idx="1">
                  <c:v>2009-2013</c:v>
                </c:pt>
                <c:pt idx="2">
                  <c:v>2010-2014</c:v>
                </c:pt>
                <c:pt idx="3">
                  <c:v>2011-2015</c:v>
                </c:pt>
                <c:pt idx="4">
                  <c:v>2012-2016</c:v>
                </c:pt>
                <c:pt idx="5">
                  <c:v>2013-2017</c:v>
                </c:pt>
                <c:pt idx="6">
                  <c:v>2014-2018</c:v>
                </c:pt>
              </c:strCache>
            </c:strRef>
          </c:cat>
          <c:val>
            <c:numRef>
              <c:f>Table6!$E$24:$E$30</c:f>
              <c:numCache>
                <c:formatCode>0%</c:formatCode>
                <c:ptCount val="7"/>
                <c:pt idx="0">
                  <c:v>0.72147651006711411</c:v>
                </c:pt>
                <c:pt idx="1">
                  <c:v>0.71851851851851845</c:v>
                </c:pt>
                <c:pt idx="2">
                  <c:v>0.71250000000000002</c:v>
                </c:pt>
                <c:pt idx="3">
                  <c:v>0.73684210526315785</c:v>
                </c:pt>
                <c:pt idx="4">
                  <c:v>0.74025974025974028</c:v>
                </c:pt>
                <c:pt idx="5">
                  <c:v>0.76076555023923453</c:v>
                </c:pt>
                <c:pt idx="6">
                  <c:v>0.76168224299065423</c:v>
                </c:pt>
              </c:numCache>
            </c:numRef>
          </c:val>
          <c:smooth val="0"/>
        </c:ser>
        <c:ser>
          <c:idx val="2"/>
          <c:order val="1"/>
          <c:spPr>
            <a:ln w="28575" cap="rnd">
              <a:solidFill>
                <a:srgbClr val="FFC000"/>
              </a:solidFill>
              <a:prstDash val="dash"/>
              <a:round/>
            </a:ln>
            <a:effectLst/>
          </c:spPr>
          <c:marker>
            <c:symbol val="none"/>
          </c:marker>
          <c:cat>
            <c:strRef>
              <c:f>Table6!$A$24:$A$30</c:f>
              <c:strCache>
                <c:ptCount val="7"/>
                <c:pt idx="0">
                  <c:v>2008-2012</c:v>
                </c:pt>
                <c:pt idx="1">
                  <c:v>2009-2013</c:v>
                </c:pt>
                <c:pt idx="2">
                  <c:v>2010-2014</c:v>
                </c:pt>
                <c:pt idx="3">
                  <c:v>2011-2015</c:v>
                </c:pt>
                <c:pt idx="4">
                  <c:v>2012-2016</c:v>
                </c:pt>
                <c:pt idx="5">
                  <c:v>2013-2017</c:v>
                </c:pt>
                <c:pt idx="6">
                  <c:v>2014-2018</c:v>
                </c:pt>
              </c:strCache>
            </c:strRef>
          </c:cat>
          <c:val>
            <c:numRef>
              <c:f>Table6!$G$24:$G$30</c:f>
              <c:numCache>
                <c:formatCode>0%</c:formatCode>
                <c:ptCount val="7"/>
                <c:pt idx="0">
                  <c:v>0.74025974025974028</c:v>
                </c:pt>
                <c:pt idx="1">
                  <c:v>0.74025974025974028</c:v>
                </c:pt>
                <c:pt idx="2">
                  <c:v>0.74025974025974028</c:v>
                </c:pt>
                <c:pt idx="3">
                  <c:v>0.74025974025974028</c:v>
                </c:pt>
                <c:pt idx="4">
                  <c:v>0.74025974025974028</c:v>
                </c:pt>
                <c:pt idx="5">
                  <c:v>0.74025974025974028</c:v>
                </c:pt>
                <c:pt idx="6">
                  <c:v>0.74025974025974028</c:v>
                </c:pt>
              </c:numCache>
            </c:numRef>
          </c:val>
          <c:smooth val="0"/>
        </c:ser>
        <c:dLbls>
          <c:showLegendKey val="0"/>
          <c:showVal val="0"/>
          <c:showCatName val="0"/>
          <c:showSerName val="0"/>
          <c:showPercent val="0"/>
          <c:showBubbleSize val="0"/>
        </c:dLbls>
        <c:smooth val="0"/>
        <c:axId val="490726792"/>
        <c:axId val="490721304"/>
      </c:lineChart>
      <c:catAx>
        <c:axId val="49072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1304"/>
        <c:crosses val="autoZero"/>
        <c:auto val="1"/>
        <c:lblAlgn val="ctr"/>
        <c:lblOffset val="100"/>
        <c:noMultiLvlLbl val="0"/>
      </c:catAx>
      <c:valAx>
        <c:axId val="490721304"/>
        <c:scaling>
          <c:orientation val="minMax"/>
          <c:min val="0.6600000000000001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67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Table7!$A$5:$A$15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Table7!$J$5:$J$15</c:f>
              <c:numCache>
                <c:formatCode>0%</c:formatCode>
                <c:ptCount val="11"/>
                <c:pt idx="0">
                  <c:v>0.58695652173913049</c:v>
                </c:pt>
                <c:pt idx="1">
                  <c:v>0.44642857142857145</c:v>
                </c:pt>
                <c:pt idx="2">
                  <c:v>0.36585365853658536</c:v>
                </c:pt>
                <c:pt idx="3">
                  <c:v>0.42105263157894735</c:v>
                </c:pt>
                <c:pt idx="4">
                  <c:v>0.41176470588235292</c:v>
                </c:pt>
                <c:pt idx="5">
                  <c:v>0.4</c:v>
                </c:pt>
                <c:pt idx="6">
                  <c:v>0.33333333333333331</c:v>
                </c:pt>
                <c:pt idx="7">
                  <c:v>0.34210526315789475</c:v>
                </c:pt>
                <c:pt idx="8">
                  <c:v>0.51219512195121952</c:v>
                </c:pt>
                <c:pt idx="9">
                  <c:v>0.63636363636363635</c:v>
                </c:pt>
                <c:pt idx="10">
                  <c:v>0.55172413793103448</c:v>
                </c:pt>
              </c:numCache>
            </c:numRef>
          </c:val>
          <c:smooth val="0"/>
        </c:ser>
        <c:ser>
          <c:idx val="2"/>
          <c:order val="1"/>
          <c:spPr>
            <a:ln w="28575" cap="rnd">
              <a:solidFill>
                <a:srgbClr val="FFC000"/>
              </a:solidFill>
              <a:prstDash val="dash"/>
              <a:round/>
            </a:ln>
            <a:effectLst/>
          </c:spPr>
          <c:marker>
            <c:symbol val="none"/>
          </c:marker>
          <c:cat>
            <c:numRef>
              <c:f>Table7!$A$5:$A$15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Table7!$L$5:$L$15</c:f>
              <c:numCache>
                <c:formatCode>0%</c:formatCode>
                <c:ptCount val="11"/>
                <c:pt idx="0">
                  <c:v>0.40350877192982454</c:v>
                </c:pt>
                <c:pt idx="1">
                  <c:v>0.40350877192982454</c:v>
                </c:pt>
                <c:pt idx="2">
                  <c:v>0.40350877192982454</c:v>
                </c:pt>
                <c:pt idx="3">
                  <c:v>0.40350877192982454</c:v>
                </c:pt>
                <c:pt idx="4">
                  <c:v>0.40350877192982454</c:v>
                </c:pt>
                <c:pt idx="5">
                  <c:v>0.40350877192982454</c:v>
                </c:pt>
                <c:pt idx="6">
                  <c:v>0.40350877192982454</c:v>
                </c:pt>
                <c:pt idx="7">
                  <c:v>0.40350877192982454</c:v>
                </c:pt>
                <c:pt idx="8">
                  <c:v>0.40350877192982454</c:v>
                </c:pt>
                <c:pt idx="9">
                  <c:v>0.40350877192982454</c:v>
                </c:pt>
                <c:pt idx="10">
                  <c:v>0.40350877192982454</c:v>
                </c:pt>
              </c:numCache>
            </c:numRef>
          </c:val>
          <c:smooth val="0"/>
        </c:ser>
        <c:dLbls>
          <c:showLegendKey val="0"/>
          <c:showVal val="0"/>
          <c:showCatName val="0"/>
          <c:showSerName val="0"/>
          <c:showPercent val="0"/>
          <c:showBubbleSize val="0"/>
        </c:dLbls>
        <c:smooth val="0"/>
        <c:axId val="490724440"/>
        <c:axId val="490728752"/>
      </c:lineChart>
      <c:catAx>
        <c:axId val="49072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8752"/>
        <c:crosses val="autoZero"/>
        <c:auto val="1"/>
        <c:lblAlgn val="ctr"/>
        <c:lblOffset val="100"/>
        <c:noMultiLvlLbl val="0"/>
      </c:catAx>
      <c:valAx>
        <c:axId val="49072875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4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Table7!$A$23:$A$29</c:f>
              <c:strCache>
                <c:ptCount val="7"/>
                <c:pt idx="0">
                  <c:v>2008-2012</c:v>
                </c:pt>
                <c:pt idx="1">
                  <c:v>2009-2013</c:v>
                </c:pt>
                <c:pt idx="2">
                  <c:v>2010-2014</c:v>
                </c:pt>
                <c:pt idx="3">
                  <c:v>2011-2015</c:v>
                </c:pt>
                <c:pt idx="4">
                  <c:v>2012-2016</c:v>
                </c:pt>
                <c:pt idx="5">
                  <c:v>2013-2017</c:v>
                </c:pt>
                <c:pt idx="6">
                  <c:v>2014-2018</c:v>
                </c:pt>
              </c:strCache>
            </c:strRef>
          </c:cat>
          <c:val>
            <c:numRef>
              <c:f>Table7!$J$23:$J$29</c:f>
              <c:numCache>
                <c:formatCode>0%</c:formatCode>
                <c:ptCount val="7"/>
                <c:pt idx="0">
                  <c:v>0.4511627906976744</c:v>
                </c:pt>
                <c:pt idx="1">
                  <c:v>0.41237113402061859</c:v>
                </c:pt>
                <c:pt idx="2">
                  <c:v>0.38596491228070168</c:v>
                </c:pt>
                <c:pt idx="3">
                  <c:v>0.38095238095238093</c:v>
                </c:pt>
                <c:pt idx="4">
                  <c:v>0.40350877192982454</c:v>
                </c:pt>
                <c:pt idx="5">
                  <c:v>0.43396226415094341</c:v>
                </c:pt>
                <c:pt idx="6">
                  <c:v>0.46012269938650302</c:v>
                </c:pt>
              </c:numCache>
            </c:numRef>
          </c:val>
          <c:smooth val="0"/>
        </c:ser>
        <c:ser>
          <c:idx val="2"/>
          <c:order val="1"/>
          <c:spPr>
            <a:ln w="28575" cap="rnd">
              <a:solidFill>
                <a:srgbClr val="FFC000"/>
              </a:solidFill>
              <a:prstDash val="dash"/>
              <a:round/>
            </a:ln>
            <a:effectLst/>
          </c:spPr>
          <c:marker>
            <c:symbol val="none"/>
          </c:marker>
          <c:cat>
            <c:strRef>
              <c:f>Table7!$A$23:$A$29</c:f>
              <c:strCache>
                <c:ptCount val="7"/>
                <c:pt idx="0">
                  <c:v>2008-2012</c:v>
                </c:pt>
                <c:pt idx="1">
                  <c:v>2009-2013</c:v>
                </c:pt>
                <c:pt idx="2">
                  <c:v>2010-2014</c:v>
                </c:pt>
                <c:pt idx="3">
                  <c:v>2011-2015</c:v>
                </c:pt>
                <c:pt idx="4">
                  <c:v>2012-2016</c:v>
                </c:pt>
                <c:pt idx="5">
                  <c:v>2013-2017</c:v>
                </c:pt>
                <c:pt idx="6">
                  <c:v>2014-2018</c:v>
                </c:pt>
              </c:strCache>
            </c:strRef>
          </c:cat>
          <c:val>
            <c:numRef>
              <c:f>Table7!$L$23:$L$29</c:f>
              <c:numCache>
                <c:formatCode>0%</c:formatCode>
                <c:ptCount val="7"/>
                <c:pt idx="0">
                  <c:v>0.40350877192982454</c:v>
                </c:pt>
                <c:pt idx="1">
                  <c:v>0.40350877192982454</c:v>
                </c:pt>
                <c:pt idx="2">
                  <c:v>0.40350877192982454</c:v>
                </c:pt>
                <c:pt idx="3">
                  <c:v>0.40350877192982454</c:v>
                </c:pt>
                <c:pt idx="4">
                  <c:v>0.40350877192982454</c:v>
                </c:pt>
                <c:pt idx="5">
                  <c:v>0.40350877192982454</c:v>
                </c:pt>
                <c:pt idx="6">
                  <c:v>0.40350877192982454</c:v>
                </c:pt>
              </c:numCache>
            </c:numRef>
          </c:val>
          <c:smooth val="0"/>
        </c:ser>
        <c:dLbls>
          <c:showLegendKey val="0"/>
          <c:showVal val="0"/>
          <c:showCatName val="0"/>
          <c:showSerName val="0"/>
          <c:showPercent val="0"/>
          <c:showBubbleSize val="0"/>
        </c:dLbls>
        <c:smooth val="0"/>
        <c:axId val="490727968"/>
        <c:axId val="490722872"/>
      </c:lineChart>
      <c:catAx>
        <c:axId val="490727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2872"/>
        <c:crosses val="autoZero"/>
        <c:auto val="1"/>
        <c:lblAlgn val="ctr"/>
        <c:lblOffset val="100"/>
        <c:noMultiLvlLbl val="0"/>
      </c:catAx>
      <c:valAx>
        <c:axId val="490722872"/>
        <c:scaling>
          <c:orientation val="minMax"/>
          <c:min val="0.300000000000000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7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100" b="1">
                <a:solidFill>
                  <a:sysClr val="windowText" lastClr="000000"/>
                </a:solidFill>
                <a:latin typeface="Arial" panose="020B0604020202020204" pitchFamily="34" charset="0"/>
                <a:cs typeface="Arial" panose="020B0604020202020204" pitchFamily="34" charset="0"/>
              </a:rPr>
              <a:t>%</a:t>
            </a:r>
            <a:r>
              <a:rPr lang="en-GB" sz="1100" b="1" baseline="0">
                <a:solidFill>
                  <a:sysClr val="windowText" lastClr="000000"/>
                </a:solidFill>
                <a:latin typeface="Arial" panose="020B0604020202020204" pitchFamily="34" charset="0"/>
                <a:cs typeface="Arial" panose="020B0604020202020204" pitchFamily="34" charset="0"/>
              </a:rPr>
              <a:t> Motorcyclist KSI casualties responsible for their injuries, by age group</a:t>
            </a:r>
            <a:endParaRPr lang="en-GB" sz="1100" b="1">
              <a:solidFill>
                <a:sysClr val="windowText" lastClr="000000"/>
              </a:solidFill>
              <a:latin typeface="Arial" panose="020B0604020202020204" pitchFamily="34" charset="0"/>
              <a:cs typeface="Arial" panose="020B0604020202020204" pitchFamily="34" charset="0"/>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6.8477867631410935E-2"/>
          <c:y val="0.18601851851851853"/>
          <c:w val="0.90674735759381431"/>
          <c:h val="0.60067876932050157"/>
        </c:manualLayout>
      </c:layout>
      <c:barChart>
        <c:barDir val="col"/>
        <c:grouping val="clustered"/>
        <c:varyColors val="0"/>
        <c:ser>
          <c:idx val="0"/>
          <c:order val="0"/>
          <c:tx>
            <c:v>2012-2016</c:v>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Table9!$L$5:$L$9</c:f>
              <c:numCache>
                <c:formatCode>0%</c:formatCode>
                <c:ptCount val="5"/>
                <c:pt idx="0">
                  <c:v>0.5161290322580645</c:v>
                </c:pt>
                <c:pt idx="1">
                  <c:v>0.48571428571428571</c:v>
                </c:pt>
                <c:pt idx="2">
                  <c:v>0.6029411764705882</c:v>
                </c:pt>
                <c:pt idx="3">
                  <c:v>0.41129032258064518</c:v>
                </c:pt>
                <c:pt idx="4">
                  <c:v>0.37623762376237624</c:v>
                </c:pt>
              </c:numCache>
            </c:numRef>
          </c:val>
        </c:ser>
        <c:ser>
          <c:idx val="1"/>
          <c:order val="1"/>
          <c:tx>
            <c:v>2013-2017</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Table9!$A$5:$A$9</c:f>
              <c:strCache>
                <c:ptCount val="5"/>
                <c:pt idx="0">
                  <c:v>17-23</c:v>
                </c:pt>
                <c:pt idx="1">
                  <c:v>24-29</c:v>
                </c:pt>
                <c:pt idx="2">
                  <c:v>30-39</c:v>
                </c:pt>
                <c:pt idx="3">
                  <c:v>40-49</c:v>
                </c:pt>
                <c:pt idx="4">
                  <c:v>50+</c:v>
                </c:pt>
              </c:strCache>
            </c:strRef>
          </c:cat>
          <c:val>
            <c:numRef>
              <c:f>Table9!$M$5:$M$9</c:f>
              <c:numCache>
                <c:formatCode>0%</c:formatCode>
                <c:ptCount val="5"/>
                <c:pt idx="0">
                  <c:v>0.52439024390243905</c:v>
                </c:pt>
                <c:pt idx="1">
                  <c:v>0.546875</c:v>
                </c:pt>
                <c:pt idx="2">
                  <c:v>0.625</c:v>
                </c:pt>
                <c:pt idx="3">
                  <c:v>0.43697478991596639</c:v>
                </c:pt>
                <c:pt idx="4">
                  <c:v>0.40869565217391307</c:v>
                </c:pt>
              </c:numCache>
            </c:numRef>
          </c:val>
        </c:ser>
        <c:ser>
          <c:idx val="2"/>
          <c:order val="2"/>
          <c:tx>
            <c:v>2012-2018</c:v>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Table9!$N$5:$N$9</c:f>
              <c:numCache>
                <c:formatCode>0%</c:formatCode>
                <c:ptCount val="5"/>
                <c:pt idx="0">
                  <c:v>0.50632911392405067</c:v>
                </c:pt>
                <c:pt idx="1">
                  <c:v>0.59701492537313428</c:v>
                </c:pt>
                <c:pt idx="2">
                  <c:v>0.56716417910447758</c:v>
                </c:pt>
                <c:pt idx="3">
                  <c:v>0.43636363636363634</c:v>
                </c:pt>
                <c:pt idx="4">
                  <c:v>0.41221374045801529</c:v>
                </c:pt>
              </c:numCache>
            </c:numRef>
          </c:val>
        </c:ser>
        <c:dLbls>
          <c:dLblPos val="inEnd"/>
          <c:showLegendKey val="0"/>
          <c:showVal val="1"/>
          <c:showCatName val="0"/>
          <c:showSerName val="0"/>
          <c:showPercent val="0"/>
          <c:showBubbleSize val="0"/>
        </c:dLbls>
        <c:gapWidth val="59"/>
        <c:overlap val="-7"/>
        <c:axId val="490728360"/>
        <c:axId val="490723656"/>
      </c:barChart>
      <c:catAx>
        <c:axId val="490728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3656"/>
        <c:crosses val="autoZero"/>
        <c:auto val="1"/>
        <c:lblAlgn val="ctr"/>
        <c:lblOffset val="100"/>
        <c:noMultiLvlLbl val="0"/>
      </c:catAx>
      <c:valAx>
        <c:axId val="49072365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83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Table10!$A$4:$A$14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Table10!$B$4:$B$14</c:f>
              <c:numCache>
                <c:formatCode>General</c:formatCode>
                <c:ptCount val="11"/>
                <c:pt idx="0">
                  <c:v>32</c:v>
                </c:pt>
                <c:pt idx="1">
                  <c:v>41</c:v>
                </c:pt>
                <c:pt idx="2">
                  <c:v>27</c:v>
                </c:pt>
                <c:pt idx="3">
                  <c:v>24</c:v>
                </c:pt>
                <c:pt idx="4">
                  <c:v>23</c:v>
                </c:pt>
                <c:pt idx="5">
                  <c:v>20</c:v>
                </c:pt>
                <c:pt idx="6">
                  <c:v>19</c:v>
                </c:pt>
                <c:pt idx="7">
                  <c:v>22</c:v>
                </c:pt>
                <c:pt idx="8">
                  <c:v>19</c:v>
                </c:pt>
                <c:pt idx="9">
                  <c:v>13</c:v>
                </c:pt>
                <c:pt idx="10">
                  <c:v>14</c:v>
                </c:pt>
              </c:numCache>
            </c:numRef>
          </c:val>
          <c:smooth val="0"/>
        </c:ser>
        <c:ser>
          <c:idx val="1"/>
          <c:order val="1"/>
          <c:spPr>
            <a:ln w="28575" cap="rnd">
              <a:solidFill>
                <a:srgbClr val="FFC000"/>
              </a:solidFill>
              <a:prstDash val="dash"/>
              <a:round/>
            </a:ln>
            <a:effectLst/>
          </c:spPr>
          <c:marker>
            <c:symbol val="none"/>
          </c:marker>
          <c:cat>
            <c:numRef>
              <c:f>Table10!$A$4:$A$14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Table10!$C$4:$C$14</c:f>
              <c:numCache>
                <c:formatCode>General</c:formatCode>
                <c:ptCount val="11"/>
                <c:pt idx="0">
                  <c:v>20.6</c:v>
                </c:pt>
                <c:pt idx="1">
                  <c:v>20.6</c:v>
                </c:pt>
                <c:pt idx="2">
                  <c:v>20.6</c:v>
                </c:pt>
                <c:pt idx="3">
                  <c:v>20.6</c:v>
                </c:pt>
                <c:pt idx="4">
                  <c:v>20.6</c:v>
                </c:pt>
                <c:pt idx="5">
                  <c:v>20.6</c:v>
                </c:pt>
                <c:pt idx="6">
                  <c:v>20.6</c:v>
                </c:pt>
                <c:pt idx="7">
                  <c:v>20.6</c:v>
                </c:pt>
                <c:pt idx="8">
                  <c:v>20.6</c:v>
                </c:pt>
                <c:pt idx="9">
                  <c:v>20.6</c:v>
                </c:pt>
                <c:pt idx="10">
                  <c:v>20.6</c:v>
                </c:pt>
              </c:numCache>
            </c:numRef>
          </c:val>
          <c:smooth val="0"/>
        </c:ser>
        <c:dLbls>
          <c:showLegendKey val="0"/>
          <c:showVal val="0"/>
          <c:showCatName val="0"/>
          <c:showSerName val="0"/>
          <c:showPercent val="0"/>
          <c:showBubbleSize val="0"/>
        </c:dLbls>
        <c:smooth val="0"/>
        <c:axId val="490724832"/>
        <c:axId val="490725224"/>
      </c:lineChart>
      <c:catAx>
        <c:axId val="49072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5224"/>
        <c:crosses val="autoZero"/>
        <c:auto val="1"/>
        <c:lblAlgn val="ctr"/>
        <c:lblOffset val="100"/>
        <c:noMultiLvlLbl val="0"/>
      </c:catAx>
      <c:valAx>
        <c:axId val="4907252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4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Table10!$A$22:$A$28</c:f>
              <c:strCache>
                <c:ptCount val="7"/>
                <c:pt idx="0">
                  <c:v>2008-2012</c:v>
                </c:pt>
                <c:pt idx="1">
                  <c:v>2009-2013</c:v>
                </c:pt>
                <c:pt idx="2">
                  <c:v>2010-2014</c:v>
                </c:pt>
                <c:pt idx="3">
                  <c:v>2011-2015</c:v>
                </c:pt>
                <c:pt idx="4">
                  <c:v>2012-2016</c:v>
                </c:pt>
                <c:pt idx="5">
                  <c:v>2013-2017</c:v>
                </c:pt>
                <c:pt idx="6">
                  <c:v>2014-2018</c:v>
                </c:pt>
              </c:strCache>
            </c:strRef>
          </c:cat>
          <c:val>
            <c:numRef>
              <c:f>Table10!$B$22:$B$28</c:f>
              <c:numCache>
                <c:formatCode>0</c:formatCode>
                <c:ptCount val="7"/>
                <c:pt idx="0">
                  <c:v>29.4</c:v>
                </c:pt>
                <c:pt idx="1">
                  <c:v>27</c:v>
                </c:pt>
                <c:pt idx="2">
                  <c:v>22.6</c:v>
                </c:pt>
                <c:pt idx="3">
                  <c:v>21.6</c:v>
                </c:pt>
                <c:pt idx="4">
                  <c:v>20.6</c:v>
                </c:pt>
                <c:pt idx="5">
                  <c:v>18.600000000000001</c:v>
                </c:pt>
                <c:pt idx="6">
                  <c:v>17.399999999999999</c:v>
                </c:pt>
              </c:numCache>
            </c:numRef>
          </c:val>
          <c:smooth val="0"/>
        </c:ser>
        <c:ser>
          <c:idx val="1"/>
          <c:order val="1"/>
          <c:spPr>
            <a:ln w="28575" cap="rnd">
              <a:solidFill>
                <a:srgbClr val="FFC000"/>
              </a:solidFill>
              <a:prstDash val="dash"/>
              <a:round/>
            </a:ln>
            <a:effectLst/>
          </c:spPr>
          <c:marker>
            <c:symbol val="none"/>
          </c:marker>
          <c:cat>
            <c:strRef>
              <c:f>Table10!$A$22:$A$28</c:f>
              <c:strCache>
                <c:ptCount val="7"/>
                <c:pt idx="0">
                  <c:v>2008-2012</c:v>
                </c:pt>
                <c:pt idx="1">
                  <c:v>2009-2013</c:v>
                </c:pt>
                <c:pt idx="2">
                  <c:v>2010-2014</c:v>
                </c:pt>
                <c:pt idx="3">
                  <c:v>2011-2015</c:v>
                </c:pt>
                <c:pt idx="4">
                  <c:v>2012-2016</c:v>
                </c:pt>
                <c:pt idx="5">
                  <c:v>2013-2017</c:v>
                </c:pt>
                <c:pt idx="6">
                  <c:v>2014-2018</c:v>
                </c:pt>
              </c:strCache>
            </c:strRef>
          </c:cat>
          <c:val>
            <c:numRef>
              <c:f>Table10!$C$22:$C$28</c:f>
              <c:numCache>
                <c:formatCode>General</c:formatCode>
                <c:ptCount val="7"/>
                <c:pt idx="0">
                  <c:v>20.6</c:v>
                </c:pt>
                <c:pt idx="1">
                  <c:v>20.6</c:v>
                </c:pt>
                <c:pt idx="2">
                  <c:v>20.6</c:v>
                </c:pt>
                <c:pt idx="3">
                  <c:v>20.6</c:v>
                </c:pt>
                <c:pt idx="4">
                  <c:v>20.6</c:v>
                </c:pt>
                <c:pt idx="5">
                  <c:v>20.6</c:v>
                </c:pt>
                <c:pt idx="6">
                  <c:v>20.6</c:v>
                </c:pt>
              </c:numCache>
            </c:numRef>
          </c:val>
          <c:smooth val="0"/>
        </c:ser>
        <c:dLbls>
          <c:showLegendKey val="0"/>
          <c:showVal val="0"/>
          <c:showCatName val="0"/>
          <c:showSerName val="0"/>
          <c:showPercent val="0"/>
          <c:showBubbleSize val="0"/>
        </c:dLbls>
        <c:smooth val="0"/>
        <c:axId val="490304440"/>
        <c:axId val="490302872"/>
      </c:lineChart>
      <c:catAx>
        <c:axId val="490304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2872"/>
        <c:crosses val="autoZero"/>
        <c:auto val="1"/>
        <c:lblAlgn val="ctr"/>
        <c:lblOffset val="100"/>
        <c:noMultiLvlLbl val="0"/>
      </c:catAx>
      <c:valAx>
        <c:axId val="4903028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4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Table11!$A$4:$A$14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Table11!$B$4:$B$14</c:f>
              <c:numCache>
                <c:formatCode>General</c:formatCode>
                <c:ptCount val="11"/>
                <c:pt idx="0">
                  <c:v>20</c:v>
                </c:pt>
                <c:pt idx="1">
                  <c:v>22</c:v>
                </c:pt>
                <c:pt idx="2">
                  <c:v>16</c:v>
                </c:pt>
                <c:pt idx="3">
                  <c:v>17</c:v>
                </c:pt>
                <c:pt idx="4">
                  <c:v>9</c:v>
                </c:pt>
                <c:pt idx="5">
                  <c:v>13</c:v>
                </c:pt>
                <c:pt idx="6">
                  <c:v>12</c:v>
                </c:pt>
                <c:pt idx="7">
                  <c:v>9</c:v>
                </c:pt>
                <c:pt idx="8">
                  <c:v>11</c:v>
                </c:pt>
                <c:pt idx="9">
                  <c:v>3</c:v>
                </c:pt>
                <c:pt idx="10">
                  <c:v>8</c:v>
                </c:pt>
              </c:numCache>
            </c:numRef>
          </c:val>
          <c:smooth val="0"/>
        </c:ser>
        <c:ser>
          <c:idx val="1"/>
          <c:order val="1"/>
          <c:spPr>
            <a:ln w="28575" cap="rnd">
              <a:solidFill>
                <a:srgbClr val="FFC000"/>
              </a:solidFill>
              <a:prstDash val="dash"/>
              <a:round/>
            </a:ln>
            <a:effectLst/>
          </c:spPr>
          <c:marker>
            <c:symbol val="none"/>
          </c:marker>
          <c:cat>
            <c:numRef>
              <c:f>Table11!$A$4:$A$14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Table11!$C$4:$C$14</c:f>
              <c:numCache>
                <c:formatCode>General</c:formatCode>
                <c:ptCount val="11"/>
                <c:pt idx="0">
                  <c:v>10.8</c:v>
                </c:pt>
                <c:pt idx="1">
                  <c:v>10.8</c:v>
                </c:pt>
                <c:pt idx="2">
                  <c:v>10.8</c:v>
                </c:pt>
                <c:pt idx="3">
                  <c:v>10.8</c:v>
                </c:pt>
                <c:pt idx="4">
                  <c:v>10.8</c:v>
                </c:pt>
                <c:pt idx="5">
                  <c:v>10.8</c:v>
                </c:pt>
                <c:pt idx="6">
                  <c:v>10.8</c:v>
                </c:pt>
                <c:pt idx="7">
                  <c:v>10.8</c:v>
                </c:pt>
                <c:pt idx="8">
                  <c:v>10.8</c:v>
                </c:pt>
                <c:pt idx="9">
                  <c:v>10.8</c:v>
                </c:pt>
                <c:pt idx="10">
                  <c:v>10.8</c:v>
                </c:pt>
              </c:numCache>
            </c:numRef>
          </c:val>
          <c:smooth val="0"/>
        </c:ser>
        <c:dLbls>
          <c:showLegendKey val="0"/>
          <c:showVal val="0"/>
          <c:showCatName val="0"/>
          <c:showSerName val="0"/>
          <c:showPercent val="0"/>
          <c:showBubbleSize val="0"/>
        </c:dLbls>
        <c:smooth val="0"/>
        <c:axId val="490302088"/>
        <c:axId val="490306008"/>
      </c:lineChart>
      <c:catAx>
        <c:axId val="490302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6008"/>
        <c:crosses val="autoZero"/>
        <c:auto val="1"/>
        <c:lblAlgn val="ctr"/>
        <c:lblOffset val="100"/>
        <c:noMultiLvlLbl val="0"/>
      </c:catAx>
      <c:valAx>
        <c:axId val="49030600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2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Table11!$A$22:$A$28</c:f>
              <c:strCache>
                <c:ptCount val="7"/>
                <c:pt idx="0">
                  <c:v>2008-2012</c:v>
                </c:pt>
                <c:pt idx="1">
                  <c:v>2009-2013</c:v>
                </c:pt>
                <c:pt idx="2">
                  <c:v>2010-2014</c:v>
                </c:pt>
                <c:pt idx="3">
                  <c:v>2011-2015</c:v>
                </c:pt>
                <c:pt idx="4">
                  <c:v>2012-2016</c:v>
                </c:pt>
                <c:pt idx="5">
                  <c:v>2013-2017</c:v>
                </c:pt>
                <c:pt idx="6">
                  <c:v>2014-2018</c:v>
                </c:pt>
              </c:strCache>
            </c:strRef>
          </c:cat>
          <c:val>
            <c:numRef>
              <c:f>Table11!$B$22:$B$28</c:f>
              <c:numCache>
                <c:formatCode>0</c:formatCode>
                <c:ptCount val="7"/>
                <c:pt idx="0">
                  <c:v>16.8</c:v>
                </c:pt>
                <c:pt idx="1">
                  <c:v>15.4</c:v>
                </c:pt>
                <c:pt idx="2">
                  <c:v>13.4</c:v>
                </c:pt>
                <c:pt idx="3">
                  <c:v>12</c:v>
                </c:pt>
                <c:pt idx="4">
                  <c:v>10.8</c:v>
                </c:pt>
                <c:pt idx="5">
                  <c:v>9.6</c:v>
                </c:pt>
                <c:pt idx="6">
                  <c:v>8.6</c:v>
                </c:pt>
              </c:numCache>
            </c:numRef>
          </c:val>
          <c:smooth val="0"/>
        </c:ser>
        <c:ser>
          <c:idx val="1"/>
          <c:order val="1"/>
          <c:spPr>
            <a:ln w="28575" cap="rnd">
              <a:solidFill>
                <a:srgbClr val="FFC000"/>
              </a:solidFill>
              <a:prstDash val="dash"/>
              <a:round/>
            </a:ln>
            <a:effectLst/>
          </c:spPr>
          <c:marker>
            <c:symbol val="none"/>
          </c:marker>
          <c:cat>
            <c:strRef>
              <c:f>Table11!$A$22:$A$28</c:f>
              <c:strCache>
                <c:ptCount val="7"/>
                <c:pt idx="0">
                  <c:v>2008-2012</c:v>
                </c:pt>
                <c:pt idx="1">
                  <c:v>2009-2013</c:v>
                </c:pt>
                <c:pt idx="2">
                  <c:v>2010-2014</c:v>
                </c:pt>
                <c:pt idx="3">
                  <c:v>2011-2015</c:v>
                </c:pt>
                <c:pt idx="4">
                  <c:v>2012-2016</c:v>
                </c:pt>
                <c:pt idx="5">
                  <c:v>2013-2017</c:v>
                </c:pt>
                <c:pt idx="6">
                  <c:v>2014-2018</c:v>
                </c:pt>
              </c:strCache>
            </c:strRef>
          </c:cat>
          <c:val>
            <c:numRef>
              <c:f>Table11!$C$22:$C$28</c:f>
              <c:numCache>
                <c:formatCode>General</c:formatCode>
                <c:ptCount val="7"/>
                <c:pt idx="0">
                  <c:v>10.8</c:v>
                </c:pt>
                <c:pt idx="1">
                  <c:v>10.8</c:v>
                </c:pt>
                <c:pt idx="2">
                  <c:v>10.8</c:v>
                </c:pt>
                <c:pt idx="3">
                  <c:v>10.8</c:v>
                </c:pt>
                <c:pt idx="4">
                  <c:v>10.8</c:v>
                </c:pt>
                <c:pt idx="5">
                  <c:v>10.8</c:v>
                </c:pt>
                <c:pt idx="6">
                  <c:v>10.8</c:v>
                </c:pt>
              </c:numCache>
            </c:numRef>
          </c:val>
          <c:smooth val="0"/>
        </c:ser>
        <c:dLbls>
          <c:showLegendKey val="0"/>
          <c:showVal val="0"/>
          <c:showCatName val="0"/>
          <c:showSerName val="0"/>
          <c:showPercent val="0"/>
          <c:showBubbleSize val="0"/>
        </c:dLbls>
        <c:smooth val="0"/>
        <c:axId val="490306400"/>
        <c:axId val="490306792"/>
      </c:lineChart>
      <c:catAx>
        <c:axId val="490306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6792"/>
        <c:crosses val="autoZero"/>
        <c:auto val="1"/>
        <c:lblAlgn val="ctr"/>
        <c:lblOffset val="100"/>
        <c:noMultiLvlLbl val="0"/>
      </c:catAx>
      <c:valAx>
        <c:axId val="490306792"/>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6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stacked"/>
        <c:varyColors val="0"/>
        <c:ser>
          <c:idx val="0"/>
          <c:order val="0"/>
          <c:tx>
            <c:strRef>
              <c:f>Table13!$A$17</c:f>
              <c:strCache>
                <c:ptCount val="1"/>
                <c:pt idx="0">
                  <c:v>L Driver</c:v>
                </c:pt>
              </c:strCache>
            </c:strRef>
          </c:tx>
          <c:spPr>
            <a:solidFill>
              <a:schemeClr val="accent5">
                <a:lumMod val="75000"/>
              </a:schemeClr>
            </a:solidFill>
            <a:ln>
              <a:noFill/>
            </a:ln>
            <a:effectLst/>
          </c:spPr>
          <c:invertIfNegative val="0"/>
          <c:dLbls>
            <c:dLbl>
              <c:idx val="0"/>
              <c:layout>
                <c:manualLayout>
                  <c:x val="1.1111111111111086E-2"/>
                  <c:y val="4.8404271250663626E-17"/>
                </c:manualLayout>
              </c:layout>
              <c:dLblPos val="ctr"/>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Table13!$B$17:$C$17</c:f>
              <c:numCache>
                <c:formatCode>0%</c:formatCode>
                <c:ptCount val="2"/>
                <c:pt idx="0">
                  <c:v>2.7233115468409588E-2</c:v>
                </c:pt>
                <c:pt idx="1">
                  <c:v>0.13100436681222707</c:v>
                </c:pt>
              </c:numCache>
            </c:numRef>
          </c:val>
        </c:ser>
        <c:ser>
          <c:idx val="1"/>
          <c:order val="1"/>
          <c:tx>
            <c:strRef>
              <c:f>Table13!$A$18</c:f>
              <c:strCache>
                <c:ptCount val="1"/>
                <c:pt idx="0">
                  <c:v>R Driver</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Table13!$B$18:$C$18</c:f>
              <c:numCache>
                <c:formatCode>0%</c:formatCode>
                <c:ptCount val="2"/>
                <c:pt idx="0">
                  <c:v>6.2091503267973858E-2</c:v>
                </c:pt>
                <c:pt idx="1">
                  <c:v>1.3100436681222707E-2</c:v>
                </c:pt>
              </c:numCache>
            </c:numRef>
          </c:val>
        </c:ser>
        <c:ser>
          <c:idx val="2"/>
          <c:order val="2"/>
          <c:tx>
            <c:strRef>
              <c:f>Table13!$A$19</c:f>
              <c:strCache>
                <c:ptCount val="1"/>
                <c:pt idx="0">
                  <c:v>Unrestricted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Table13!$B$19:$C$19</c:f>
              <c:numCache>
                <c:formatCode>0%</c:formatCode>
                <c:ptCount val="2"/>
                <c:pt idx="0">
                  <c:v>0.81699346405228757</c:v>
                </c:pt>
                <c:pt idx="1">
                  <c:v>0.69432314410480345</c:v>
                </c:pt>
              </c:numCache>
            </c:numRef>
          </c:val>
        </c:ser>
        <c:ser>
          <c:idx val="3"/>
          <c:order val="3"/>
          <c:tx>
            <c:strRef>
              <c:f>Table13!$A$20</c:f>
              <c:strCache>
                <c:ptCount val="1"/>
                <c:pt idx="0">
                  <c:v>Other</c:v>
                </c:pt>
              </c:strCache>
            </c:strRef>
          </c:tx>
          <c:spPr>
            <a:solidFill>
              <a:srgbClr val="D1B2E8"/>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Table13!$B$16:$C$16</c:f>
              <c:strCache>
                <c:ptCount val="2"/>
                <c:pt idx="0">
                  <c:v>Car Drivers</c:v>
                </c:pt>
                <c:pt idx="1">
                  <c:v>Motorcyclists</c:v>
                </c:pt>
              </c:strCache>
            </c:strRef>
          </c:cat>
          <c:val>
            <c:numRef>
              <c:f>Table13!$B$20:$C$20</c:f>
              <c:numCache>
                <c:formatCode>0%</c:formatCode>
                <c:ptCount val="2"/>
                <c:pt idx="0">
                  <c:v>9.3681917211328972E-2</c:v>
                </c:pt>
                <c:pt idx="1">
                  <c:v>0.16157205240174671</c:v>
                </c:pt>
              </c:numCache>
            </c:numRef>
          </c:val>
        </c:ser>
        <c:dLbls>
          <c:dLblPos val="ctr"/>
          <c:showLegendKey val="0"/>
          <c:showVal val="1"/>
          <c:showCatName val="0"/>
          <c:showSerName val="0"/>
          <c:showPercent val="0"/>
          <c:showBubbleSize val="0"/>
        </c:dLbls>
        <c:gapWidth val="50"/>
        <c:overlap val="100"/>
        <c:axId val="490300520"/>
        <c:axId val="490299344"/>
      </c:barChart>
      <c:catAx>
        <c:axId val="49030052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299344"/>
        <c:crosses val="autoZero"/>
        <c:auto val="1"/>
        <c:lblAlgn val="ctr"/>
        <c:lblOffset val="100"/>
        <c:noMultiLvlLbl val="0"/>
      </c:catAx>
      <c:valAx>
        <c:axId val="490299344"/>
        <c:scaling>
          <c:orientation val="minMax"/>
          <c:max val="1"/>
        </c:scaling>
        <c:delete val="0"/>
        <c:axPos val="t"/>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05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Table15!$A$25:$A$31</c:f>
              <c:strCache>
                <c:ptCount val="7"/>
                <c:pt idx="0">
                  <c:v>2008-2012</c:v>
                </c:pt>
                <c:pt idx="1">
                  <c:v>2009-2013</c:v>
                </c:pt>
                <c:pt idx="2">
                  <c:v>2010-2014</c:v>
                </c:pt>
                <c:pt idx="3">
                  <c:v>2011-2015</c:v>
                </c:pt>
                <c:pt idx="4">
                  <c:v>2012-2016</c:v>
                </c:pt>
                <c:pt idx="5">
                  <c:v>2013-2017</c:v>
                </c:pt>
                <c:pt idx="6">
                  <c:v>2014-2018</c:v>
                </c:pt>
              </c:strCache>
            </c:strRef>
          </c:cat>
          <c:val>
            <c:numRef>
              <c:f>Table15!$D$25:$D$31</c:f>
              <c:numCache>
                <c:formatCode>0%</c:formatCode>
                <c:ptCount val="7"/>
                <c:pt idx="0">
                  <c:v>0.25454545454545452</c:v>
                </c:pt>
                <c:pt idx="1">
                  <c:v>0.2608695652173913</c:v>
                </c:pt>
                <c:pt idx="2">
                  <c:v>0.28260869565217395</c:v>
                </c:pt>
                <c:pt idx="3">
                  <c:v>0.36538461538461536</c:v>
                </c:pt>
                <c:pt idx="4">
                  <c:v>0.37735849056603776</c:v>
                </c:pt>
                <c:pt idx="5">
                  <c:v>0.34090909090909088</c:v>
                </c:pt>
                <c:pt idx="6">
                  <c:v>0.34693877551020402</c:v>
                </c:pt>
              </c:numCache>
            </c:numRef>
          </c:val>
          <c:smooth val="0"/>
        </c:ser>
        <c:ser>
          <c:idx val="1"/>
          <c:order val="1"/>
          <c:spPr>
            <a:ln w="28575" cap="rnd">
              <a:solidFill>
                <a:srgbClr val="FFC000"/>
              </a:solidFill>
              <a:prstDash val="dash"/>
              <a:round/>
            </a:ln>
            <a:effectLst/>
          </c:spPr>
          <c:marker>
            <c:symbol val="none"/>
          </c:marker>
          <c:cat>
            <c:strRef>
              <c:f>Table15!$A$25:$A$31</c:f>
              <c:strCache>
                <c:ptCount val="7"/>
                <c:pt idx="0">
                  <c:v>2008-2012</c:v>
                </c:pt>
                <c:pt idx="1">
                  <c:v>2009-2013</c:v>
                </c:pt>
                <c:pt idx="2">
                  <c:v>2010-2014</c:v>
                </c:pt>
                <c:pt idx="3">
                  <c:v>2011-2015</c:v>
                </c:pt>
                <c:pt idx="4">
                  <c:v>2012-2016</c:v>
                </c:pt>
                <c:pt idx="5">
                  <c:v>2013-2017</c:v>
                </c:pt>
                <c:pt idx="6">
                  <c:v>2014-2018</c:v>
                </c:pt>
              </c:strCache>
            </c:strRef>
          </c:cat>
          <c:val>
            <c:numRef>
              <c:f>Table15!$E$25:$E$31</c:f>
              <c:numCache>
                <c:formatCode>0%</c:formatCode>
                <c:ptCount val="7"/>
                <c:pt idx="0">
                  <c:v>0.36538461538461536</c:v>
                </c:pt>
                <c:pt idx="1">
                  <c:v>0.36538461538461536</c:v>
                </c:pt>
                <c:pt idx="2">
                  <c:v>0.36538461538461536</c:v>
                </c:pt>
                <c:pt idx="3">
                  <c:v>0.36538461538461536</c:v>
                </c:pt>
                <c:pt idx="4">
                  <c:v>0.36538461538461536</c:v>
                </c:pt>
                <c:pt idx="5">
                  <c:v>0.36538461538461536</c:v>
                </c:pt>
                <c:pt idx="6">
                  <c:v>0.36538461538461536</c:v>
                </c:pt>
              </c:numCache>
            </c:numRef>
          </c:val>
          <c:smooth val="0"/>
        </c:ser>
        <c:dLbls>
          <c:showLegendKey val="0"/>
          <c:showVal val="0"/>
          <c:showCatName val="0"/>
          <c:showSerName val="0"/>
          <c:showPercent val="0"/>
          <c:showBubbleSize val="0"/>
        </c:dLbls>
        <c:smooth val="0"/>
        <c:axId val="490301304"/>
        <c:axId val="490300912"/>
      </c:lineChart>
      <c:catAx>
        <c:axId val="490301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300912"/>
        <c:crosses val="autoZero"/>
        <c:auto val="1"/>
        <c:lblAlgn val="ctr"/>
        <c:lblOffset val="100"/>
        <c:noMultiLvlLbl val="0"/>
      </c:catAx>
      <c:valAx>
        <c:axId val="4903009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13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803149606299214E-2"/>
          <c:y val="5.0925925925925923E-2"/>
          <c:w val="0.89019685039370078"/>
          <c:h val="0.83299358413531654"/>
        </c:manualLayout>
      </c:layout>
      <c:lineChart>
        <c:grouping val="standard"/>
        <c:varyColors val="0"/>
        <c:ser>
          <c:idx val="1"/>
          <c:order val="0"/>
          <c:tx>
            <c:strRef>
              <c:f>Table2!$B$3</c:f>
              <c:strCache>
                <c:ptCount val="1"/>
                <c:pt idx="0">
                  <c:v>Number of KSIs1**</c:v>
                </c:pt>
              </c:strCache>
            </c:strRef>
          </c:tx>
          <c:spPr>
            <a:ln w="50800" cap="rnd">
              <a:solidFill>
                <a:schemeClr val="accent5">
                  <a:lumMod val="75000"/>
                </a:schemeClr>
              </a:solidFill>
              <a:round/>
            </a:ln>
            <a:effectLst/>
          </c:spPr>
          <c:marker>
            <c:symbol val="none"/>
          </c:marker>
          <c:cat>
            <c:strRef>
              <c:f>Table2!$A$24:$A$30</c:f>
              <c:strCache>
                <c:ptCount val="7"/>
                <c:pt idx="0">
                  <c:v>2008-2012</c:v>
                </c:pt>
                <c:pt idx="1">
                  <c:v>2009-2013</c:v>
                </c:pt>
                <c:pt idx="2">
                  <c:v>2010-2014</c:v>
                </c:pt>
                <c:pt idx="3">
                  <c:v>2011-2015</c:v>
                </c:pt>
                <c:pt idx="4">
                  <c:v>2012-2016</c:v>
                </c:pt>
                <c:pt idx="5">
                  <c:v>2013-2017</c:v>
                </c:pt>
                <c:pt idx="6">
                  <c:v>2014-2018</c:v>
                </c:pt>
              </c:strCache>
            </c:strRef>
          </c:cat>
          <c:val>
            <c:numRef>
              <c:f>Table2!$B$24:$B$30</c:f>
              <c:numCache>
                <c:formatCode>0</c:formatCode>
                <c:ptCount val="7"/>
                <c:pt idx="0">
                  <c:v>273</c:v>
                </c:pt>
                <c:pt idx="1">
                  <c:v>242.6</c:v>
                </c:pt>
                <c:pt idx="2">
                  <c:v>227.2</c:v>
                </c:pt>
                <c:pt idx="3">
                  <c:v>216</c:v>
                </c:pt>
                <c:pt idx="4">
                  <c:v>218</c:v>
                </c:pt>
                <c:pt idx="5">
                  <c:v>217.4</c:v>
                </c:pt>
                <c:pt idx="6">
                  <c:v>217</c:v>
                </c:pt>
              </c:numCache>
            </c:numRef>
          </c:val>
          <c:smooth val="0"/>
        </c:ser>
        <c:ser>
          <c:idx val="2"/>
          <c:order val="1"/>
          <c:tx>
            <c:strRef>
              <c:f>Table2!$C$3</c:f>
              <c:strCache>
                <c:ptCount val="1"/>
                <c:pt idx="0">
                  <c:v>2012-2016 Baseline</c:v>
                </c:pt>
              </c:strCache>
            </c:strRef>
          </c:tx>
          <c:spPr>
            <a:ln w="28575" cap="rnd">
              <a:solidFill>
                <a:srgbClr val="FFC000"/>
              </a:solidFill>
              <a:prstDash val="dash"/>
              <a:round/>
            </a:ln>
            <a:effectLst/>
          </c:spPr>
          <c:marker>
            <c:symbol val="none"/>
          </c:marker>
          <c:cat>
            <c:strRef>
              <c:f>Table2!$A$24:$A$30</c:f>
              <c:strCache>
                <c:ptCount val="7"/>
                <c:pt idx="0">
                  <c:v>2008-2012</c:v>
                </c:pt>
                <c:pt idx="1">
                  <c:v>2009-2013</c:v>
                </c:pt>
                <c:pt idx="2">
                  <c:v>2010-2014</c:v>
                </c:pt>
                <c:pt idx="3">
                  <c:v>2011-2015</c:v>
                </c:pt>
                <c:pt idx="4">
                  <c:v>2012-2016</c:v>
                </c:pt>
                <c:pt idx="5">
                  <c:v>2013-2017</c:v>
                </c:pt>
                <c:pt idx="6">
                  <c:v>2014-2018</c:v>
                </c:pt>
              </c:strCache>
            </c:strRef>
          </c:cat>
          <c:val>
            <c:numRef>
              <c:f>Table2!$F$24:$F$30</c:f>
              <c:numCache>
                <c:formatCode>0.0</c:formatCode>
                <c:ptCount val="7"/>
                <c:pt idx="0">
                  <c:v>218</c:v>
                </c:pt>
                <c:pt idx="1">
                  <c:v>218</c:v>
                </c:pt>
                <c:pt idx="2">
                  <c:v>218</c:v>
                </c:pt>
                <c:pt idx="3">
                  <c:v>218</c:v>
                </c:pt>
                <c:pt idx="4">
                  <c:v>218</c:v>
                </c:pt>
                <c:pt idx="5">
                  <c:v>218</c:v>
                </c:pt>
                <c:pt idx="6">
                  <c:v>218</c:v>
                </c:pt>
              </c:numCache>
            </c:numRef>
          </c:val>
          <c:smooth val="0"/>
        </c:ser>
        <c:dLbls>
          <c:showLegendKey val="0"/>
          <c:showVal val="0"/>
          <c:showCatName val="0"/>
          <c:showSerName val="0"/>
          <c:showPercent val="0"/>
          <c:showBubbleSize val="0"/>
        </c:dLbls>
        <c:smooth val="0"/>
        <c:axId val="490008864"/>
        <c:axId val="490009248"/>
      </c:lineChart>
      <c:catAx>
        <c:axId val="490008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009248"/>
        <c:crosses val="autoZero"/>
        <c:auto val="1"/>
        <c:lblAlgn val="ctr"/>
        <c:lblOffset val="100"/>
        <c:noMultiLvlLbl val="0"/>
      </c:catAx>
      <c:valAx>
        <c:axId val="4900092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0088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286351706036749"/>
          <c:h val="0.84688247302420527"/>
        </c:manualLayout>
      </c:layout>
      <c:barChart>
        <c:barDir val="col"/>
        <c:grouping val="clustered"/>
        <c:varyColors val="0"/>
        <c:ser>
          <c:idx val="0"/>
          <c:order val="0"/>
          <c:tx>
            <c:strRef>
              <c:f>Table16!$A$15</c:f>
              <c:strCache>
                <c:ptCount val="1"/>
                <c:pt idx="0">
                  <c:v>2012-2016 Baseline</c:v>
                </c:pt>
              </c:strCache>
            </c:strRef>
          </c:tx>
          <c:spPr>
            <a:solidFill>
              <a:schemeClr val="accent5">
                <a:lumMod val="75000"/>
              </a:schemeClr>
            </a:solidFill>
            <a:ln>
              <a:solidFill>
                <a:schemeClr val="accent5">
                  <a:lumMod val="75000"/>
                </a:schemeClr>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Table16!$D$3:$E$3</c:f>
              <c:strCache>
                <c:ptCount val="2"/>
                <c:pt idx="0">
                  <c:v>Dual Carriageway</c:v>
                </c:pt>
                <c:pt idx="1">
                  <c:v>Motorway</c:v>
                </c:pt>
              </c:strCache>
            </c:strRef>
          </c:cat>
          <c:val>
            <c:numRef>
              <c:f>Table16!$D$15:$E$15</c:f>
              <c:numCache>
                <c:formatCode>0</c:formatCode>
                <c:ptCount val="2"/>
                <c:pt idx="0">
                  <c:v>30.4</c:v>
                </c:pt>
                <c:pt idx="1">
                  <c:v>10.6</c:v>
                </c:pt>
              </c:numCache>
            </c:numRef>
          </c:val>
        </c:ser>
        <c:ser>
          <c:idx val="1"/>
          <c:order val="1"/>
          <c:tx>
            <c:strRef>
              <c:f>Table16!$A$16</c:f>
              <c:strCache>
                <c:ptCount val="1"/>
                <c:pt idx="0">
                  <c:v>2013-2017</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Table16!$D$3:$E$3</c:f>
              <c:strCache>
                <c:ptCount val="2"/>
                <c:pt idx="0">
                  <c:v>Dual Carriageway</c:v>
                </c:pt>
                <c:pt idx="1">
                  <c:v>Motorway</c:v>
                </c:pt>
              </c:strCache>
            </c:strRef>
          </c:cat>
          <c:val>
            <c:numRef>
              <c:f>Table16!$D$16:$E$16</c:f>
              <c:numCache>
                <c:formatCode>0</c:formatCode>
                <c:ptCount val="2"/>
                <c:pt idx="0">
                  <c:v>34.200000000000003</c:v>
                </c:pt>
                <c:pt idx="1">
                  <c:v>8.8000000000000007</c:v>
                </c:pt>
              </c:numCache>
            </c:numRef>
          </c:val>
        </c:ser>
        <c:ser>
          <c:idx val="2"/>
          <c:order val="2"/>
          <c:tx>
            <c:strRef>
              <c:f>Table16!$A$17</c:f>
              <c:strCache>
                <c:ptCount val="1"/>
                <c:pt idx="0">
                  <c:v>2014-2018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Table16!$D$3:$E$3</c:f>
              <c:strCache>
                <c:ptCount val="2"/>
                <c:pt idx="0">
                  <c:v>Dual Carriageway</c:v>
                </c:pt>
                <c:pt idx="1">
                  <c:v>Motorway</c:v>
                </c:pt>
              </c:strCache>
            </c:strRef>
          </c:cat>
          <c:val>
            <c:numRef>
              <c:f>Table16!$D$17:$E$17</c:f>
              <c:numCache>
                <c:formatCode>0</c:formatCode>
                <c:ptCount val="2"/>
                <c:pt idx="0">
                  <c:v>33.799999999999997</c:v>
                </c:pt>
                <c:pt idx="1">
                  <c:v>9.8000000000000007</c:v>
                </c:pt>
              </c:numCache>
            </c:numRef>
          </c:val>
        </c:ser>
        <c:dLbls>
          <c:dLblPos val="inEnd"/>
          <c:showLegendKey val="0"/>
          <c:showVal val="1"/>
          <c:showCatName val="0"/>
          <c:showSerName val="0"/>
          <c:showPercent val="0"/>
          <c:showBubbleSize val="0"/>
        </c:dLbls>
        <c:gapWidth val="219"/>
        <c:overlap val="-27"/>
        <c:axId val="490304832"/>
        <c:axId val="490303264"/>
      </c:barChart>
      <c:catAx>
        <c:axId val="49030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303264"/>
        <c:crosses val="autoZero"/>
        <c:auto val="1"/>
        <c:lblAlgn val="ctr"/>
        <c:lblOffset val="100"/>
        <c:noMultiLvlLbl val="0"/>
      </c:catAx>
      <c:valAx>
        <c:axId val="490303264"/>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304832"/>
        <c:crosses val="autoZero"/>
        <c:crossBetween val="between"/>
      </c:valAx>
      <c:spPr>
        <a:noFill/>
        <a:ln>
          <a:noFill/>
        </a:ln>
        <a:effectLst/>
      </c:spPr>
    </c:plotArea>
    <c:legend>
      <c:legendPos val="b"/>
      <c:layout>
        <c:manualLayout>
          <c:xMode val="edge"/>
          <c:yMode val="edge"/>
          <c:x val="0.70140551181102362"/>
          <c:y val="6.076334208223972E-2"/>
          <c:w val="0.29859448818897638"/>
          <c:h val="0.202744382561935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5614173228346457"/>
        </c:manualLayout>
      </c:layout>
      <c:lineChart>
        <c:grouping val="standard"/>
        <c:varyColors val="0"/>
        <c:ser>
          <c:idx val="0"/>
          <c:order val="0"/>
          <c:tx>
            <c:strRef>
              <c:f>Table16!$B$25</c:f>
              <c:strCache>
                <c:ptCount val="1"/>
                <c:pt idx="0">
                  <c:v>Urban</c:v>
                </c:pt>
              </c:strCache>
            </c:strRef>
          </c:tx>
          <c:spPr>
            <a:ln w="41275" cap="rnd">
              <a:solidFill>
                <a:schemeClr val="accent5">
                  <a:lumMod val="75000"/>
                </a:schemeClr>
              </a:solidFill>
              <a:round/>
            </a:ln>
            <a:effectLst/>
          </c:spPr>
          <c:marker>
            <c:symbol val="none"/>
          </c:marker>
          <c:cat>
            <c:strRef>
              <c:f>Table16!$A$26:$A$32</c:f>
              <c:strCache>
                <c:ptCount val="7"/>
                <c:pt idx="0">
                  <c:v>2008-2012</c:v>
                </c:pt>
                <c:pt idx="1">
                  <c:v>2009-2013</c:v>
                </c:pt>
                <c:pt idx="2">
                  <c:v>2010-2014</c:v>
                </c:pt>
                <c:pt idx="3">
                  <c:v>2011-2015</c:v>
                </c:pt>
                <c:pt idx="4">
                  <c:v>2012-2016</c:v>
                </c:pt>
                <c:pt idx="5">
                  <c:v>2013-2017</c:v>
                </c:pt>
                <c:pt idx="6">
                  <c:v>2014-2018</c:v>
                </c:pt>
              </c:strCache>
            </c:strRef>
          </c:cat>
          <c:val>
            <c:numRef>
              <c:f>Table16!$B$26:$B$32</c:f>
              <c:numCache>
                <c:formatCode>0</c:formatCode>
                <c:ptCount val="7"/>
                <c:pt idx="0">
                  <c:v>415.6</c:v>
                </c:pt>
                <c:pt idx="1">
                  <c:v>399.4</c:v>
                </c:pt>
                <c:pt idx="2">
                  <c:v>375.8</c:v>
                </c:pt>
                <c:pt idx="3">
                  <c:v>361.8</c:v>
                </c:pt>
                <c:pt idx="4">
                  <c:v>348</c:v>
                </c:pt>
                <c:pt idx="5">
                  <c:v>340.8</c:v>
                </c:pt>
                <c:pt idx="6">
                  <c:v>335.4</c:v>
                </c:pt>
              </c:numCache>
            </c:numRef>
          </c:val>
          <c:smooth val="0"/>
        </c:ser>
        <c:ser>
          <c:idx val="1"/>
          <c:order val="1"/>
          <c:tx>
            <c:strRef>
              <c:f>Table16!$C$25</c:f>
              <c:strCache>
                <c:ptCount val="1"/>
                <c:pt idx="0">
                  <c:v>Rural</c:v>
                </c:pt>
              </c:strCache>
            </c:strRef>
          </c:tx>
          <c:spPr>
            <a:ln w="41275" cap="rnd">
              <a:solidFill>
                <a:srgbClr val="FFC000"/>
              </a:solidFill>
              <a:round/>
            </a:ln>
            <a:effectLst/>
          </c:spPr>
          <c:marker>
            <c:symbol val="none"/>
          </c:marker>
          <c:cat>
            <c:strRef>
              <c:f>Table16!$A$26:$A$32</c:f>
              <c:strCache>
                <c:ptCount val="7"/>
                <c:pt idx="0">
                  <c:v>2008-2012</c:v>
                </c:pt>
                <c:pt idx="1">
                  <c:v>2009-2013</c:v>
                </c:pt>
                <c:pt idx="2">
                  <c:v>2010-2014</c:v>
                </c:pt>
                <c:pt idx="3">
                  <c:v>2011-2015</c:v>
                </c:pt>
                <c:pt idx="4">
                  <c:v>2012-2016</c:v>
                </c:pt>
                <c:pt idx="5">
                  <c:v>2013-2017</c:v>
                </c:pt>
                <c:pt idx="6">
                  <c:v>2014-2018</c:v>
                </c:pt>
              </c:strCache>
            </c:strRef>
          </c:cat>
          <c:val>
            <c:numRef>
              <c:f>Table16!$C$26:$C$32</c:f>
              <c:numCache>
                <c:formatCode>0</c:formatCode>
                <c:ptCount val="7"/>
                <c:pt idx="0">
                  <c:v>524</c:v>
                </c:pt>
                <c:pt idx="1">
                  <c:v>479.8</c:v>
                </c:pt>
                <c:pt idx="2">
                  <c:v>431.6</c:v>
                </c:pt>
                <c:pt idx="3">
                  <c:v>411.2</c:v>
                </c:pt>
                <c:pt idx="4">
                  <c:v>429</c:v>
                </c:pt>
                <c:pt idx="5">
                  <c:v>433.8</c:v>
                </c:pt>
                <c:pt idx="6">
                  <c:v>440.2</c:v>
                </c:pt>
              </c:numCache>
            </c:numRef>
          </c:val>
          <c:smooth val="0"/>
        </c:ser>
        <c:dLbls>
          <c:showLegendKey val="0"/>
          <c:showVal val="0"/>
          <c:showCatName val="0"/>
          <c:showSerName val="0"/>
          <c:showPercent val="0"/>
          <c:showBubbleSize val="0"/>
        </c:dLbls>
        <c:smooth val="0"/>
        <c:axId val="490305616"/>
        <c:axId val="490925320"/>
      </c:lineChart>
      <c:catAx>
        <c:axId val="49030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5320"/>
        <c:crosses val="autoZero"/>
        <c:auto val="1"/>
        <c:lblAlgn val="ctr"/>
        <c:lblOffset val="100"/>
        <c:noMultiLvlLbl val="0"/>
      </c:catAx>
      <c:valAx>
        <c:axId val="490925320"/>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305616"/>
        <c:crosses val="autoZero"/>
        <c:crossBetween val="between"/>
      </c:valAx>
      <c:spPr>
        <a:noFill/>
        <a:ln>
          <a:noFill/>
        </a:ln>
        <a:effectLst/>
      </c:spPr>
    </c:plotArea>
    <c:legend>
      <c:legendPos val="b"/>
      <c:layout>
        <c:manualLayout>
          <c:xMode val="edge"/>
          <c:yMode val="edge"/>
          <c:x val="0.55030818022747152"/>
          <c:y val="5.6133712452610049E-2"/>
          <c:w val="0.2993836395450568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580927384076991E-2"/>
          <c:y val="5.0925925925925923E-2"/>
          <c:w val="0.90286351706036749"/>
          <c:h val="0.86482283464566934"/>
        </c:manualLayout>
      </c:layout>
      <c:lineChart>
        <c:grouping val="standard"/>
        <c:varyColors val="0"/>
        <c:ser>
          <c:idx val="2"/>
          <c:order val="0"/>
          <c:tx>
            <c:strRef>
              <c:f>Table16!$D$25</c:f>
              <c:strCache>
                <c:ptCount val="1"/>
                <c:pt idx="0">
                  <c:v>Dual Carriageway</c:v>
                </c:pt>
              </c:strCache>
            </c:strRef>
          </c:tx>
          <c:spPr>
            <a:ln w="41275" cap="rnd">
              <a:solidFill>
                <a:schemeClr val="accent5">
                  <a:lumMod val="75000"/>
                </a:schemeClr>
              </a:solidFill>
              <a:round/>
            </a:ln>
            <a:effectLst/>
          </c:spPr>
          <c:marker>
            <c:symbol val="none"/>
          </c:marker>
          <c:cat>
            <c:strRef>
              <c:f>Table16!$A$26:$A$32</c:f>
              <c:strCache>
                <c:ptCount val="7"/>
                <c:pt idx="0">
                  <c:v>2008-2012</c:v>
                </c:pt>
                <c:pt idx="1">
                  <c:v>2009-2013</c:v>
                </c:pt>
                <c:pt idx="2">
                  <c:v>2010-2014</c:v>
                </c:pt>
                <c:pt idx="3">
                  <c:v>2011-2015</c:v>
                </c:pt>
                <c:pt idx="4">
                  <c:v>2012-2016</c:v>
                </c:pt>
                <c:pt idx="5">
                  <c:v>2013-2017</c:v>
                </c:pt>
                <c:pt idx="6">
                  <c:v>2014-2018</c:v>
                </c:pt>
              </c:strCache>
            </c:strRef>
          </c:cat>
          <c:val>
            <c:numRef>
              <c:f>Table16!$D$26:$D$32</c:f>
              <c:numCache>
                <c:formatCode>0</c:formatCode>
                <c:ptCount val="7"/>
                <c:pt idx="0">
                  <c:v>33.6</c:v>
                </c:pt>
                <c:pt idx="1">
                  <c:v>31.8</c:v>
                </c:pt>
                <c:pt idx="2">
                  <c:v>31.4</c:v>
                </c:pt>
                <c:pt idx="3">
                  <c:v>32.200000000000003</c:v>
                </c:pt>
                <c:pt idx="4">
                  <c:v>30.4</c:v>
                </c:pt>
                <c:pt idx="5">
                  <c:v>34.200000000000003</c:v>
                </c:pt>
                <c:pt idx="6">
                  <c:v>33.799999999999997</c:v>
                </c:pt>
              </c:numCache>
            </c:numRef>
          </c:val>
          <c:smooth val="0"/>
        </c:ser>
        <c:ser>
          <c:idx val="3"/>
          <c:order val="1"/>
          <c:tx>
            <c:strRef>
              <c:f>Table16!$E$25</c:f>
              <c:strCache>
                <c:ptCount val="1"/>
                <c:pt idx="0">
                  <c:v>Motorway</c:v>
                </c:pt>
              </c:strCache>
            </c:strRef>
          </c:tx>
          <c:spPr>
            <a:ln w="41275" cap="rnd">
              <a:solidFill>
                <a:schemeClr val="accent4"/>
              </a:solidFill>
              <a:round/>
            </a:ln>
            <a:effectLst/>
          </c:spPr>
          <c:marker>
            <c:symbol val="none"/>
          </c:marker>
          <c:cat>
            <c:strRef>
              <c:f>Table16!$A$26:$A$32</c:f>
              <c:strCache>
                <c:ptCount val="7"/>
                <c:pt idx="0">
                  <c:v>2008-2012</c:v>
                </c:pt>
                <c:pt idx="1">
                  <c:v>2009-2013</c:v>
                </c:pt>
                <c:pt idx="2">
                  <c:v>2010-2014</c:v>
                </c:pt>
                <c:pt idx="3">
                  <c:v>2011-2015</c:v>
                </c:pt>
                <c:pt idx="4">
                  <c:v>2012-2016</c:v>
                </c:pt>
                <c:pt idx="5">
                  <c:v>2013-2017</c:v>
                </c:pt>
                <c:pt idx="6">
                  <c:v>2014-2018</c:v>
                </c:pt>
              </c:strCache>
            </c:strRef>
          </c:cat>
          <c:val>
            <c:numRef>
              <c:f>Table16!$E$26:$E$32</c:f>
              <c:numCache>
                <c:formatCode>0</c:formatCode>
                <c:ptCount val="7"/>
                <c:pt idx="0">
                  <c:v>11</c:v>
                </c:pt>
                <c:pt idx="1">
                  <c:v>9.1999999999999993</c:v>
                </c:pt>
                <c:pt idx="2">
                  <c:v>9.1999999999999993</c:v>
                </c:pt>
                <c:pt idx="3">
                  <c:v>10.4</c:v>
                </c:pt>
                <c:pt idx="4">
                  <c:v>10.6</c:v>
                </c:pt>
                <c:pt idx="5">
                  <c:v>8.8000000000000007</c:v>
                </c:pt>
                <c:pt idx="6">
                  <c:v>9.8000000000000007</c:v>
                </c:pt>
              </c:numCache>
            </c:numRef>
          </c:val>
          <c:smooth val="0"/>
        </c:ser>
        <c:dLbls>
          <c:showLegendKey val="0"/>
          <c:showVal val="0"/>
          <c:showCatName val="0"/>
          <c:showSerName val="0"/>
          <c:showPercent val="0"/>
          <c:showBubbleSize val="0"/>
        </c:dLbls>
        <c:smooth val="0"/>
        <c:axId val="490918264"/>
        <c:axId val="490924536"/>
      </c:lineChart>
      <c:catAx>
        <c:axId val="490918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4536"/>
        <c:crosses val="autoZero"/>
        <c:auto val="1"/>
        <c:lblAlgn val="ctr"/>
        <c:lblOffset val="100"/>
        <c:noMultiLvlLbl val="0"/>
      </c:catAx>
      <c:valAx>
        <c:axId val="490924536"/>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18264"/>
        <c:crosses val="autoZero"/>
        <c:crossBetween val="between"/>
      </c:valAx>
      <c:spPr>
        <a:noFill/>
        <a:ln>
          <a:noFill/>
        </a:ln>
        <a:effectLst/>
      </c:spPr>
    </c:plotArea>
    <c:legend>
      <c:legendPos val="b"/>
      <c:layout>
        <c:manualLayout>
          <c:xMode val="edge"/>
          <c:yMode val="edge"/>
          <c:x val="0.41921850393700782"/>
          <c:y val="0.43576334208223982"/>
          <c:w val="0.50045166229221349"/>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4225284339457562"/>
        </c:manualLayout>
      </c:layout>
      <c:lineChart>
        <c:grouping val="standard"/>
        <c:varyColors val="0"/>
        <c:ser>
          <c:idx val="0"/>
          <c:order val="0"/>
          <c:tx>
            <c:strRef>
              <c:f>Table17!$B$25</c:f>
              <c:strCache>
                <c:ptCount val="1"/>
                <c:pt idx="0">
                  <c:v>Urban</c:v>
                </c:pt>
              </c:strCache>
            </c:strRef>
          </c:tx>
          <c:spPr>
            <a:ln w="41275" cap="rnd">
              <a:solidFill>
                <a:schemeClr val="accent5">
                  <a:lumMod val="75000"/>
                </a:schemeClr>
              </a:solidFill>
              <a:round/>
            </a:ln>
            <a:effectLst/>
          </c:spPr>
          <c:marker>
            <c:symbol val="none"/>
          </c:marker>
          <c:cat>
            <c:strRef>
              <c:f>Table17!$A$26:$A$32</c:f>
              <c:strCache>
                <c:ptCount val="7"/>
                <c:pt idx="0">
                  <c:v>2008-2012</c:v>
                </c:pt>
                <c:pt idx="1">
                  <c:v>2009-2013</c:v>
                </c:pt>
                <c:pt idx="2">
                  <c:v>2010-2014</c:v>
                </c:pt>
                <c:pt idx="3">
                  <c:v>2011-2015</c:v>
                </c:pt>
                <c:pt idx="4">
                  <c:v>2012-2016</c:v>
                </c:pt>
                <c:pt idx="5">
                  <c:v>2013-2017</c:v>
                </c:pt>
                <c:pt idx="6">
                  <c:v>2014-2018</c:v>
                </c:pt>
              </c:strCache>
            </c:strRef>
          </c:cat>
          <c:val>
            <c:numRef>
              <c:f>Table17!$B$26:$B$32</c:f>
              <c:numCache>
                <c:formatCode>0</c:formatCode>
                <c:ptCount val="7"/>
                <c:pt idx="0">
                  <c:v>87.6</c:v>
                </c:pt>
                <c:pt idx="1">
                  <c:v>74.599999999999994</c:v>
                </c:pt>
                <c:pt idx="2">
                  <c:v>71.599999999999994</c:v>
                </c:pt>
                <c:pt idx="3">
                  <c:v>66</c:v>
                </c:pt>
                <c:pt idx="4">
                  <c:v>63.8</c:v>
                </c:pt>
                <c:pt idx="5">
                  <c:v>60.2</c:v>
                </c:pt>
                <c:pt idx="6">
                  <c:v>58.2</c:v>
                </c:pt>
              </c:numCache>
            </c:numRef>
          </c:val>
          <c:smooth val="0"/>
        </c:ser>
        <c:ser>
          <c:idx val="1"/>
          <c:order val="1"/>
          <c:tx>
            <c:strRef>
              <c:f>Table17!$C$25</c:f>
              <c:strCache>
                <c:ptCount val="1"/>
                <c:pt idx="0">
                  <c:v>Rural</c:v>
                </c:pt>
              </c:strCache>
            </c:strRef>
          </c:tx>
          <c:spPr>
            <a:ln w="41275" cap="rnd">
              <a:solidFill>
                <a:srgbClr val="FFC000"/>
              </a:solidFill>
              <a:round/>
            </a:ln>
            <a:effectLst/>
          </c:spPr>
          <c:marker>
            <c:symbol val="none"/>
          </c:marker>
          <c:cat>
            <c:strRef>
              <c:f>Table17!$A$26:$A$32</c:f>
              <c:strCache>
                <c:ptCount val="7"/>
                <c:pt idx="0">
                  <c:v>2008-2012</c:v>
                </c:pt>
                <c:pt idx="1">
                  <c:v>2009-2013</c:v>
                </c:pt>
                <c:pt idx="2">
                  <c:v>2010-2014</c:v>
                </c:pt>
                <c:pt idx="3">
                  <c:v>2011-2015</c:v>
                </c:pt>
                <c:pt idx="4">
                  <c:v>2012-2016</c:v>
                </c:pt>
                <c:pt idx="5">
                  <c:v>2013-2017</c:v>
                </c:pt>
                <c:pt idx="6">
                  <c:v>2014-2018</c:v>
                </c:pt>
              </c:strCache>
            </c:strRef>
          </c:cat>
          <c:val>
            <c:numRef>
              <c:f>Table17!$C$26:$C$32</c:f>
              <c:numCache>
                <c:formatCode>0</c:formatCode>
                <c:ptCount val="7"/>
                <c:pt idx="0">
                  <c:v>176.2</c:v>
                </c:pt>
                <c:pt idx="1">
                  <c:v>160</c:v>
                </c:pt>
                <c:pt idx="2">
                  <c:v>148.80000000000001</c:v>
                </c:pt>
                <c:pt idx="3">
                  <c:v>142.19999999999999</c:v>
                </c:pt>
                <c:pt idx="4">
                  <c:v>146.4</c:v>
                </c:pt>
                <c:pt idx="5">
                  <c:v>147.6</c:v>
                </c:pt>
                <c:pt idx="6">
                  <c:v>149.6</c:v>
                </c:pt>
              </c:numCache>
            </c:numRef>
          </c:val>
          <c:smooth val="0"/>
        </c:ser>
        <c:dLbls>
          <c:showLegendKey val="0"/>
          <c:showVal val="0"/>
          <c:showCatName val="0"/>
          <c:showSerName val="0"/>
          <c:showPercent val="0"/>
          <c:showBubbleSize val="0"/>
        </c:dLbls>
        <c:smooth val="0"/>
        <c:axId val="490923752"/>
        <c:axId val="490924144"/>
      </c:lineChart>
      <c:catAx>
        <c:axId val="490923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4144"/>
        <c:crosses val="autoZero"/>
        <c:auto val="1"/>
        <c:lblAlgn val="ctr"/>
        <c:lblOffset val="100"/>
        <c:noMultiLvlLbl val="0"/>
      </c:catAx>
      <c:valAx>
        <c:axId val="4909241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923752"/>
        <c:crosses val="autoZero"/>
        <c:crossBetween val="between"/>
      </c:valAx>
      <c:spPr>
        <a:noFill/>
        <a:ln>
          <a:noFill/>
        </a:ln>
        <a:effectLst/>
      </c:spPr>
    </c:plotArea>
    <c:legend>
      <c:legendPos val="b"/>
      <c:layout>
        <c:manualLayout>
          <c:xMode val="edge"/>
          <c:yMode val="edge"/>
          <c:x val="0.65030818022747161"/>
          <c:y val="0.32002260134149896"/>
          <c:w val="0.29938363954505687"/>
          <c:h val="8.6042649956559941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4225284339457562"/>
        </c:manualLayout>
      </c:layout>
      <c:lineChart>
        <c:grouping val="standard"/>
        <c:varyColors val="0"/>
        <c:ser>
          <c:idx val="0"/>
          <c:order val="0"/>
          <c:tx>
            <c:strRef>
              <c:f>Table17!$D$25</c:f>
              <c:strCache>
                <c:ptCount val="1"/>
                <c:pt idx="0">
                  <c:v>Dual Carriageway</c:v>
                </c:pt>
              </c:strCache>
            </c:strRef>
          </c:tx>
          <c:spPr>
            <a:ln w="38100" cap="rnd">
              <a:solidFill>
                <a:schemeClr val="accent5">
                  <a:lumMod val="75000"/>
                </a:schemeClr>
              </a:solidFill>
              <a:round/>
            </a:ln>
            <a:effectLst/>
          </c:spPr>
          <c:marker>
            <c:symbol val="none"/>
          </c:marker>
          <c:cat>
            <c:strRef>
              <c:f>Table17!$A$26:$A$32</c:f>
              <c:strCache>
                <c:ptCount val="7"/>
                <c:pt idx="0">
                  <c:v>2008-2012</c:v>
                </c:pt>
                <c:pt idx="1">
                  <c:v>2009-2013</c:v>
                </c:pt>
                <c:pt idx="2">
                  <c:v>2010-2014</c:v>
                </c:pt>
                <c:pt idx="3">
                  <c:v>2011-2015</c:v>
                </c:pt>
                <c:pt idx="4">
                  <c:v>2012-2016</c:v>
                </c:pt>
                <c:pt idx="5">
                  <c:v>2013-2017</c:v>
                </c:pt>
                <c:pt idx="6">
                  <c:v>2014-2018</c:v>
                </c:pt>
              </c:strCache>
            </c:strRef>
          </c:cat>
          <c:val>
            <c:numRef>
              <c:f>Table17!$D$26:$D$32</c:f>
              <c:numCache>
                <c:formatCode>0</c:formatCode>
                <c:ptCount val="7"/>
                <c:pt idx="0">
                  <c:v>6.4</c:v>
                </c:pt>
                <c:pt idx="1">
                  <c:v>5.6</c:v>
                </c:pt>
                <c:pt idx="2">
                  <c:v>4.2</c:v>
                </c:pt>
                <c:pt idx="3">
                  <c:v>4</c:v>
                </c:pt>
                <c:pt idx="4">
                  <c:v>3.8</c:v>
                </c:pt>
                <c:pt idx="5">
                  <c:v>6.6</c:v>
                </c:pt>
                <c:pt idx="6">
                  <c:v>5.8</c:v>
                </c:pt>
              </c:numCache>
            </c:numRef>
          </c:val>
          <c:smooth val="0"/>
        </c:ser>
        <c:ser>
          <c:idx val="1"/>
          <c:order val="1"/>
          <c:tx>
            <c:strRef>
              <c:f>Table17!$E$25</c:f>
              <c:strCache>
                <c:ptCount val="1"/>
                <c:pt idx="0">
                  <c:v>Motorway</c:v>
                </c:pt>
              </c:strCache>
            </c:strRef>
          </c:tx>
          <c:spPr>
            <a:ln w="38100" cap="rnd">
              <a:solidFill>
                <a:srgbClr val="FFC000"/>
              </a:solidFill>
              <a:round/>
            </a:ln>
            <a:effectLst/>
          </c:spPr>
          <c:marker>
            <c:symbol val="none"/>
          </c:marker>
          <c:cat>
            <c:strRef>
              <c:f>Table17!$A$26:$A$32</c:f>
              <c:strCache>
                <c:ptCount val="7"/>
                <c:pt idx="0">
                  <c:v>2008-2012</c:v>
                </c:pt>
                <c:pt idx="1">
                  <c:v>2009-2013</c:v>
                </c:pt>
                <c:pt idx="2">
                  <c:v>2010-2014</c:v>
                </c:pt>
                <c:pt idx="3">
                  <c:v>2011-2015</c:v>
                </c:pt>
                <c:pt idx="4">
                  <c:v>2012-2016</c:v>
                </c:pt>
                <c:pt idx="5">
                  <c:v>2013-2017</c:v>
                </c:pt>
                <c:pt idx="6">
                  <c:v>2014-2018</c:v>
                </c:pt>
              </c:strCache>
            </c:strRef>
          </c:cat>
          <c:val>
            <c:numRef>
              <c:f>Table17!$E$26:$E$32</c:f>
              <c:numCache>
                <c:formatCode>0</c:formatCode>
                <c:ptCount val="7"/>
                <c:pt idx="0">
                  <c:v>2.8</c:v>
                </c:pt>
                <c:pt idx="1">
                  <c:v>2.4</c:v>
                </c:pt>
                <c:pt idx="2">
                  <c:v>2.6</c:v>
                </c:pt>
                <c:pt idx="3">
                  <c:v>3.8</c:v>
                </c:pt>
                <c:pt idx="4">
                  <c:v>4</c:v>
                </c:pt>
                <c:pt idx="5">
                  <c:v>3</c:v>
                </c:pt>
                <c:pt idx="6">
                  <c:v>3.4</c:v>
                </c:pt>
              </c:numCache>
            </c:numRef>
          </c:val>
          <c:smooth val="0"/>
        </c:ser>
        <c:dLbls>
          <c:showLegendKey val="0"/>
          <c:showVal val="0"/>
          <c:showCatName val="0"/>
          <c:showSerName val="0"/>
          <c:showPercent val="0"/>
          <c:showBubbleSize val="0"/>
        </c:dLbls>
        <c:smooth val="0"/>
        <c:axId val="490923360"/>
        <c:axId val="490922968"/>
      </c:lineChart>
      <c:catAx>
        <c:axId val="490923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2968"/>
        <c:crosses val="autoZero"/>
        <c:auto val="1"/>
        <c:lblAlgn val="ctr"/>
        <c:lblOffset val="100"/>
        <c:noMultiLvlLbl val="0"/>
      </c:catAx>
      <c:valAx>
        <c:axId val="4909229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923360"/>
        <c:crosses val="autoZero"/>
        <c:crossBetween val="between"/>
      </c:valAx>
      <c:spPr>
        <a:noFill/>
        <a:ln>
          <a:noFill/>
        </a:ln>
        <a:effectLst/>
      </c:spPr>
    </c:plotArea>
    <c:legend>
      <c:legendPos val="b"/>
      <c:layout>
        <c:manualLayout>
          <c:xMode val="edge"/>
          <c:yMode val="edge"/>
          <c:x val="0.60864151356080487"/>
          <c:y val="0.5647642432836516"/>
          <c:w val="0.29938363954505687"/>
          <c:h val="0.23390750236471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732972440944883"/>
          <c:y val="5.0925925925925923E-2"/>
          <c:w val="0.8068369422572178"/>
          <c:h val="0.86482283464566934"/>
        </c:manualLayout>
      </c:layout>
      <c:barChart>
        <c:barDir val="col"/>
        <c:grouping val="clustered"/>
        <c:varyColors val="0"/>
        <c:ser>
          <c:idx val="0"/>
          <c:order val="0"/>
          <c:tx>
            <c:strRef>
              <c:f>Table17!$A$15</c:f>
              <c:strCache>
                <c:ptCount val="1"/>
                <c:pt idx="0">
                  <c:v>2012-2016 Baseline</c:v>
                </c:pt>
              </c:strCache>
            </c:strRef>
          </c:tx>
          <c:spPr>
            <a:solidFill>
              <a:schemeClr val="accent5">
                <a:lumMod val="75000"/>
              </a:schemeClr>
            </a:solidFill>
            <a:ln>
              <a:noFill/>
            </a:ln>
            <a:effectLst/>
          </c:spPr>
          <c:invertIfNegative val="0"/>
          <c:cat>
            <c:strRef>
              <c:f>Table17!$B$3:$C$3</c:f>
              <c:strCache>
                <c:ptCount val="2"/>
                <c:pt idx="0">
                  <c:v>Urban</c:v>
                </c:pt>
                <c:pt idx="1">
                  <c:v>Rural</c:v>
                </c:pt>
              </c:strCache>
            </c:strRef>
          </c:cat>
          <c:val>
            <c:numRef>
              <c:f>Table17!$B$15:$C$15</c:f>
              <c:numCache>
                <c:formatCode>0</c:formatCode>
                <c:ptCount val="2"/>
                <c:pt idx="0">
                  <c:v>63.8</c:v>
                </c:pt>
                <c:pt idx="1">
                  <c:v>146.4</c:v>
                </c:pt>
              </c:numCache>
            </c:numRef>
          </c:val>
        </c:ser>
        <c:ser>
          <c:idx val="1"/>
          <c:order val="1"/>
          <c:tx>
            <c:strRef>
              <c:f>Table17!$A$16</c:f>
              <c:strCache>
                <c:ptCount val="1"/>
                <c:pt idx="0">
                  <c:v>2013-2017</c:v>
                </c:pt>
              </c:strCache>
            </c:strRef>
          </c:tx>
          <c:spPr>
            <a:solidFill>
              <a:srgbClr val="FFC000"/>
            </a:solidFill>
            <a:ln>
              <a:noFill/>
            </a:ln>
            <a:effectLst/>
          </c:spPr>
          <c:invertIfNegative val="0"/>
          <c:cat>
            <c:strRef>
              <c:f>Table17!$B$3:$C$3</c:f>
              <c:strCache>
                <c:ptCount val="2"/>
                <c:pt idx="0">
                  <c:v>Urban</c:v>
                </c:pt>
                <c:pt idx="1">
                  <c:v>Rural</c:v>
                </c:pt>
              </c:strCache>
            </c:strRef>
          </c:cat>
          <c:val>
            <c:numRef>
              <c:f>Table17!$B$16:$C$16</c:f>
              <c:numCache>
                <c:formatCode>0</c:formatCode>
                <c:ptCount val="2"/>
                <c:pt idx="0">
                  <c:v>60.2</c:v>
                </c:pt>
                <c:pt idx="1">
                  <c:v>147.6</c:v>
                </c:pt>
              </c:numCache>
            </c:numRef>
          </c:val>
        </c:ser>
        <c:ser>
          <c:idx val="2"/>
          <c:order val="2"/>
          <c:tx>
            <c:strRef>
              <c:f>Table17!$A$17</c:f>
              <c:strCache>
                <c:ptCount val="1"/>
                <c:pt idx="0">
                  <c:v>2014-2018</c:v>
                </c:pt>
              </c:strCache>
            </c:strRef>
          </c:tx>
          <c:spPr>
            <a:solidFill>
              <a:schemeClr val="accent3"/>
            </a:solidFill>
            <a:ln>
              <a:noFill/>
            </a:ln>
            <a:effectLst/>
          </c:spPr>
          <c:invertIfNegative val="0"/>
          <c:cat>
            <c:strRef>
              <c:f>Table17!$B$3:$C$3</c:f>
              <c:strCache>
                <c:ptCount val="2"/>
                <c:pt idx="0">
                  <c:v>Urban</c:v>
                </c:pt>
                <c:pt idx="1">
                  <c:v>Rural</c:v>
                </c:pt>
              </c:strCache>
            </c:strRef>
          </c:cat>
          <c:val>
            <c:numRef>
              <c:f>Table17!$B$17:$C$17</c:f>
              <c:numCache>
                <c:formatCode>0</c:formatCode>
                <c:ptCount val="2"/>
                <c:pt idx="0">
                  <c:v>58.2</c:v>
                </c:pt>
                <c:pt idx="1">
                  <c:v>149.6</c:v>
                </c:pt>
              </c:numCache>
            </c:numRef>
          </c:val>
        </c:ser>
        <c:dLbls>
          <c:showLegendKey val="0"/>
          <c:showVal val="0"/>
          <c:showCatName val="0"/>
          <c:showSerName val="0"/>
          <c:showPercent val="0"/>
          <c:showBubbleSize val="0"/>
        </c:dLbls>
        <c:gapWidth val="219"/>
        <c:overlap val="-27"/>
        <c:axId val="490918656"/>
        <c:axId val="490922184"/>
      </c:barChart>
      <c:catAx>
        <c:axId val="49091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2184"/>
        <c:crosses val="autoZero"/>
        <c:auto val="1"/>
        <c:lblAlgn val="ctr"/>
        <c:lblOffset val="100"/>
        <c:noMultiLvlLbl val="0"/>
      </c:catAx>
      <c:valAx>
        <c:axId val="49092218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918656"/>
        <c:crosses val="autoZero"/>
        <c:crossBetween val="between"/>
      </c:valAx>
      <c:spPr>
        <a:noFill/>
        <a:ln>
          <a:noFill/>
        </a:ln>
        <a:effectLst/>
      </c:spPr>
    </c:plotArea>
    <c:legend>
      <c:legendPos val="b"/>
      <c:layout>
        <c:manualLayout>
          <c:xMode val="edge"/>
          <c:yMode val="edge"/>
          <c:x val="0.16263779527559058"/>
          <c:y val="5.6133712452610091E-2"/>
          <c:w val="0.39139107611548557"/>
          <c:h val="0.267940361621463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81457510689503"/>
          <c:y val="5.0925925925925923E-2"/>
          <c:w val="0.85266415881991009"/>
          <c:h val="0.86482283464566934"/>
        </c:manualLayout>
      </c:layout>
      <c:barChart>
        <c:barDir val="col"/>
        <c:grouping val="clustered"/>
        <c:varyColors val="0"/>
        <c:ser>
          <c:idx val="0"/>
          <c:order val="0"/>
          <c:tx>
            <c:strRef>
              <c:f>Table17!$A$15</c:f>
              <c:strCache>
                <c:ptCount val="1"/>
                <c:pt idx="0">
                  <c:v>2012-2016 Baseline</c:v>
                </c:pt>
              </c:strCache>
            </c:strRef>
          </c:tx>
          <c:spPr>
            <a:solidFill>
              <a:schemeClr val="accent5">
                <a:lumMod val="75000"/>
              </a:schemeClr>
            </a:solidFill>
            <a:ln>
              <a:noFill/>
            </a:ln>
            <a:effectLst/>
          </c:spPr>
          <c:invertIfNegative val="0"/>
          <c:cat>
            <c:strRef>
              <c:f>Table17!$D$3:$E$3</c:f>
              <c:strCache>
                <c:ptCount val="2"/>
                <c:pt idx="0">
                  <c:v>Dual Carriageway</c:v>
                </c:pt>
                <c:pt idx="1">
                  <c:v>Motorway</c:v>
                </c:pt>
              </c:strCache>
            </c:strRef>
          </c:cat>
          <c:val>
            <c:numRef>
              <c:f>Table17!$D$15:$E$15</c:f>
              <c:numCache>
                <c:formatCode>0</c:formatCode>
                <c:ptCount val="2"/>
                <c:pt idx="0">
                  <c:v>3.8</c:v>
                </c:pt>
                <c:pt idx="1">
                  <c:v>4</c:v>
                </c:pt>
              </c:numCache>
            </c:numRef>
          </c:val>
        </c:ser>
        <c:ser>
          <c:idx val="1"/>
          <c:order val="1"/>
          <c:tx>
            <c:strRef>
              <c:f>Table17!$A$16</c:f>
              <c:strCache>
                <c:ptCount val="1"/>
                <c:pt idx="0">
                  <c:v>2013-2017</c:v>
                </c:pt>
              </c:strCache>
            </c:strRef>
          </c:tx>
          <c:spPr>
            <a:solidFill>
              <a:srgbClr val="FFC000"/>
            </a:solidFill>
            <a:ln>
              <a:noFill/>
            </a:ln>
            <a:effectLst/>
          </c:spPr>
          <c:invertIfNegative val="0"/>
          <c:cat>
            <c:strRef>
              <c:f>Table17!$D$3:$E$3</c:f>
              <c:strCache>
                <c:ptCount val="2"/>
                <c:pt idx="0">
                  <c:v>Dual Carriageway</c:v>
                </c:pt>
                <c:pt idx="1">
                  <c:v>Motorway</c:v>
                </c:pt>
              </c:strCache>
            </c:strRef>
          </c:cat>
          <c:val>
            <c:numRef>
              <c:f>Table17!$D$16:$E$16</c:f>
              <c:numCache>
                <c:formatCode>0</c:formatCode>
                <c:ptCount val="2"/>
                <c:pt idx="0">
                  <c:v>6.6</c:v>
                </c:pt>
                <c:pt idx="1">
                  <c:v>3</c:v>
                </c:pt>
              </c:numCache>
            </c:numRef>
          </c:val>
        </c:ser>
        <c:ser>
          <c:idx val="2"/>
          <c:order val="2"/>
          <c:tx>
            <c:strRef>
              <c:f>Table17!$A$17</c:f>
              <c:strCache>
                <c:ptCount val="1"/>
                <c:pt idx="0">
                  <c:v>2014-2018</c:v>
                </c:pt>
              </c:strCache>
            </c:strRef>
          </c:tx>
          <c:spPr>
            <a:solidFill>
              <a:schemeClr val="accent3"/>
            </a:solidFill>
            <a:ln>
              <a:noFill/>
            </a:ln>
            <a:effectLst/>
          </c:spPr>
          <c:invertIfNegative val="0"/>
          <c:cat>
            <c:strRef>
              <c:f>Table17!$D$3:$E$3</c:f>
              <c:strCache>
                <c:ptCount val="2"/>
                <c:pt idx="0">
                  <c:v>Dual Carriageway</c:v>
                </c:pt>
                <c:pt idx="1">
                  <c:v>Motorway</c:v>
                </c:pt>
              </c:strCache>
            </c:strRef>
          </c:cat>
          <c:val>
            <c:numRef>
              <c:f>Table17!$D$17:$E$17</c:f>
              <c:numCache>
                <c:formatCode>0</c:formatCode>
                <c:ptCount val="2"/>
                <c:pt idx="0">
                  <c:v>5.8</c:v>
                </c:pt>
                <c:pt idx="1">
                  <c:v>3.4</c:v>
                </c:pt>
              </c:numCache>
            </c:numRef>
          </c:val>
        </c:ser>
        <c:dLbls>
          <c:showLegendKey val="0"/>
          <c:showVal val="0"/>
          <c:showCatName val="0"/>
          <c:showSerName val="0"/>
          <c:showPercent val="0"/>
          <c:showBubbleSize val="0"/>
        </c:dLbls>
        <c:gapWidth val="219"/>
        <c:overlap val="-27"/>
        <c:axId val="490919440"/>
        <c:axId val="490919832"/>
      </c:barChart>
      <c:catAx>
        <c:axId val="490919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19832"/>
        <c:crosses val="autoZero"/>
        <c:auto val="1"/>
        <c:lblAlgn val="ctr"/>
        <c:lblOffset val="100"/>
        <c:noMultiLvlLbl val="0"/>
      </c:catAx>
      <c:valAx>
        <c:axId val="49091983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919440"/>
        <c:crosses val="autoZero"/>
        <c:crossBetween val="between"/>
      </c:valAx>
      <c:spPr>
        <a:noFill/>
        <a:ln>
          <a:noFill/>
        </a:ln>
        <a:effectLst/>
      </c:spPr>
    </c:plotArea>
    <c:legend>
      <c:legendPos val="b"/>
      <c:layout>
        <c:manualLayout>
          <c:xMode val="edge"/>
          <c:yMode val="edge"/>
          <c:x val="0.64652040156701485"/>
          <c:y val="7.4652230971128566E-2"/>
          <c:w val="0.35186491896228106"/>
          <c:h val="0.2309033245844269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1910469524642748"/>
        </c:manualLayout>
      </c:layout>
      <c:lineChart>
        <c:grouping val="standard"/>
        <c:varyColors val="0"/>
        <c:ser>
          <c:idx val="0"/>
          <c:order val="0"/>
          <c:tx>
            <c:strRef>
              <c:f>Table18!$B$25</c:f>
              <c:strCache>
                <c:ptCount val="1"/>
                <c:pt idx="0">
                  <c:v>Urban</c:v>
                </c:pt>
              </c:strCache>
            </c:strRef>
          </c:tx>
          <c:spPr>
            <a:ln w="38100" cap="rnd">
              <a:solidFill>
                <a:schemeClr val="accent5">
                  <a:lumMod val="75000"/>
                </a:schemeClr>
              </a:solidFill>
              <a:round/>
            </a:ln>
            <a:effectLst/>
          </c:spPr>
          <c:marker>
            <c:symbol val="none"/>
          </c:marker>
          <c:cat>
            <c:strRef>
              <c:f>Table18!$A$26:$A$32</c:f>
              <c:strCache>
                <c:ptCount val="7"/>
                <c:pt idx="0">
                  <c:v>2008-2012</c:v>
                </c:pt>
                <c:pt idx="1">
                  <c:v>2009-2013</c:v>
                </c:pt>
                <c:pt idx="2">
                  <c:v>2010-2014</c:v>
                </c:pt>
                <c:pt idx="3">
                  <c:v>2011-2015</c:v>
                </c:pt>
                <c:pt idx="4">
                  <c:v>2012-2016</c:v>
                </c:pt>
                <c:pt idx="5">
                  <c:v>2013-2017</c:v>
                </c:pt>
                <c:pt idx="6">
                  <c:v>2014-2018</c:v>
                </c:pt>
              </c:strCache>
            </c:strRef>
          </c:cat>
          <c:val>
            <c:numRef>
              <c:f>Table18!$B$26:$B$32</c:f>
              <c:numCache>
                <c:formatCode>0</c:formatCode>
                <c:ptCount val="7"/>
                <c:pt idx="0">
                  <c:v>57</c:v>
                </c:pt>
                <c:pt idx="1">
                  <c:v>50.2</c:v>
                </c:pt>
                <c:pt idx="2">
                  <c:v>45.4</c:v>
                </c:pt>
                <c:pt idx="3">
                  <c:v>41.4</c:v>
                </c:pt>
                <c:pt idx="4">
                  <c:v>40.799999999999997</c:v>
                </c:pt>
                <c:pt idx="5">
                  <c:v>37.799999999999997</c:v>
                </c:pt>
                <c:pt idx="6">
                  <c:v>36.799999999999997</c:v>
                </c:pt>
              </c:numCache>
            </c:numRef>
          </c:val>
          <c:smooth val="0"/>
        </c:ser>
        <c:ser>
          <c:idx val="1"/>
          <c:order val="1"/>
          <c:tx>
            <c:strRef>
              <c:f>Table18!$C$25</c:f>
              <c:strCache>
                <c:ptCount val="1"/>
                <c:pt idx="0">
                  <c:v>Rural</c:v>
                </c:pt>
              </c:strCache>
            </c:strRef>
          </c:tx>
          <c:spPr>
            <a:ln w="38100" cap="rnd">
              <a:solidFill>
                <a:srgbClr val="FFC000"/>
              </a:solidFill>
              <a:round/>
            </a:ln>
            <a:effectLst/>
          </c:spPr>
          <c:marker>
            <c:symbol val="none"/>
          </c:marker>
          <c:cat>
            <c:strRef>
              <c:f>Table18!$A$26:$A$32</c:f>
              <c:strCache>
                <c:ptCount val="7"/>
                <c:pt idx="0">
                  <c:v>2008-2012</c:v>
                </c:pt>
                <c:pt idx="1">
                  <c:v>2009-2013</c:v>
                </c:pt>
                <c:pt idx="2">
                  <c:v>2010-2014</c:v>
                </c:pt>
                <c:pt idx="3">
                  <c:v>2011-2015</c:v>
                </c:pt>
                <c:pt idx="4">
                  <c:v>2012-2016</c:v>
                </c:pt>
                <c:pt idx="5">
                  <c:v>2013-2017</c:v>
                </c:pt>
                <c:pt idx="6">
                  <c:v>2014-2018</c:v>
                </c:pt>
              </c:strCache>
            </c:strRef>
          </c:cat>
          <c:val>
            <c:numRef>
              <c:f>Table18!$C$26:$C$32</c:f>
              <c:numCache>
                <c:formatCode>0</c:formatCode>
                <c:ptCount val="7"/>
                <c:pt idx="0">
                  <c:v>127</c:v>
                </c:pt>
                <c:pt idx="1">
                  <c:v>116.2</c:v>
                </c:pt>
                <c:pt idx="2">
                  <c:v>106.6</c:v>
                </c:pt>
                <c:pt idx="3">
                  <c:v>103.6</c:v>
                </c:pt>
                <c:pt idx="4">
                  <c:v>102.6</c:v>
                </c:pt>
                <c:pt idx="5">
                  <c:v>103.8</c:v>
                </c:pt>
                <c:pt idx="6">
                  <c:v>107.2</c:v>
                </c:pt>
              </c:numCache>
            </c:numRef>
          </c:val>
          <c:smooth val="0"/>
        </c:ser>
        <c:dLbls>
          <c:showLegendKey val="0"/>
          <c:showVal val="0"/>
          <c:showCatName val="0"/>
          <c:showSerName val="0"/>
          <c:showPercent val="0"/>
          <c:showBubbleSize val="0"/>
        </c:dLbls>
        <c:smooth val="0"/>
        <c:axId val="490921008"/>
        <c:axId val="490920616"/>
      </c:lineChart>
      <c:catAx>
        <c:axId val="49092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0616"/>
        <c:crosses val="autoZero"/>
        <c:auto val="1"/>
        <c:lblAlgn val="ctr"/>
        <c:lblOffset val="100"/>
        <c:noMultiLvlLbl val="0"/>
      </c:catAx>
      <c:valAx>
        <c:axId val="49092061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0921008"/>
        <c:crosses val="autoZero"/>
        <c:crossBetween val="between"/>
      </c:valAx>
      <c:spPr>
        <a:noFill/>
        <a:ln>
          <a:noFill/>
        </a:ln>
        <a:effectLst/>
      </c:spPr>
    </c:plotArea>
    <c:legend>
      <c:legendPos val="b"/>
      <c:layout>
        <c:manualLayout>
          <c:xMode val="edge"/>
          <c:yMode val="edge"/>
          <c:x val="0.58364151356080485"/>
          <c:y val="0.37094852726742489"/>
          <c:w val="0.29938363954505687"/>
          <c:h val="8.5389574944677721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247594050743664E-2"/>
          <c:y val="5.0925925925925923E-2"/>
          <c:w val="0.89019685039370078"/>
          <c:h val="0.81910469524642748"/>
        </c:manualLayout>
      </c:layout>
      <c:lineChart>
        <c:grouping val="standard"/>
        <c:varyColors val="0"/>
        <c:ser>
          <c:idx val="0"/>
          <c:order val="0"/>
          <c:tx>
            <c:strRef>
              <c:f>Table18!$D$25</c:f>
              <c:strCache>
                <c:ptCount val="1"/>
                <c:pt idx="0">
                  <c:v>Dual Carriageway</c:v>
                </c:pt>
              </c:strCache>
            </c:strRef>
          </c:tx>
          <c:spPr>
            <a:ln w="38100" cap="rnd">
              <a:solidFill>
                <a:schemeClr val="accent5">
                  <a:lumMod val="75000"/>
                </a:schemeClr>
              </a:solidFill>
              <a:round/>
            </a:ln>
            <a:effectLst/>
          </c:spPr>
          <c:marker>
            <c:symbol val="none"/>
          </c:marker>
          <c:cat>
            <c:strRef>
              <c:f>Table18!$A$26:$A$32</c:f>
              <c:strCache>
                <c:ptCount val="7"/>
                <c:pt idx="0">
                  <c:v>2008-2012</c:v>
                </c:pt>
                <c:pt idx="1">
                  <c:v>2009-2013</c:v>
                </c:pt>
                <c:pt idx="2">
                  <c:v>2010-2014</c:v>
                </c:pt>
                <c:pt idx="3">
                  <c:v>2011-2015</c:v>
                </c:pt>
                <c:pt idx="4">
                  <c:v>2012-2016</c:v>
                </c:pt>
                <c:pt idx="5">
                  <c:v>2013-2017</c:v>
                </c:pt>
                <c:pt idx="6">
                  <c:v>2014-2018</c:v>
                </c:pt>
              </c:strCache>
            </c:strRef>
          </c:cat>
          <c:val>
            <c:numRef>
              <c:f>Table18!$D$26:$D$32</c:f>
              <c:numCache>
                <c:formatCode>0</c:formatCode>
                <c:ptCount val="7"/>
                <c:pt idx="0">
                  <c:v>3.8</c:v>
                </c:pt>
                <c:pt idx="1">
                  <c:v>3.8</c:v>
                </c:pt>
                <c:pt idx="2">
                  <c:v>2.4</c:v>
                </c:pt>
                <c:pt idx="3">
                  <c:v>2.2000000000000002</c:v>
                </c:pt>
                <c:pt idx="4">
                  <c:v>1.6</c:v>
                </c:pt>
                <c:pt idx="5">
                  <c:v>3.4</c:v>
                </c:pt>
                <c:pt idx="6">
                  <c:v>2.6</c:v>
                </c:pt>
              </c:numCache>
            </c:numRef>
          </c:val>
          <c:smooth val="0"/>
        </c:ser>
        <c:ser>
          <c:idx val="1"/>
          <c:order val="1"/>
          <c:tx>
            <c:strRef>
              <c:f>Table18!$E$25</c:f>
              <c:strCache>
                <c:ptCount val="1"/>
                <c:pt idx="0">
                  <c:v>Motorway</c:v>
                </c:pt>
              </c:strCache>
            </c:strRef>
          </c:tx>
          <c:spPr>
            <a:ln w="38100" cap="rnd">
              <a:solidFill>
                <a:srgbClr val="FFC000"/>
              </a:solidFill>
              <a:round/>
            </a:ln>
            <a:effectLst/>
          </c:spPr>
          <c:marker>
            <c:symbol val="none"/>
          </c:marker>
          <c:cat>
            <c:strRef>
              <c:f>Table18!$A$26:$A$32</c:f>
              <c:strCache>
                <c:ptCount val="7"/>
                <c:pt idx="0">
                  <c:v>2008-2012</c:v>
                </c:pt>
                <c:pt idx="1">
                  <c:v>2009-2013</c:v>
                </c:pt>
                <c:pt idx="2">
                  <c:v>2010-2014</c:v>
                </c:pt>
                <c:pt idx="3">
                  <c:v>2011-2015</c:v>
                </c:pt>
                <c:pt idx="4">
                  <c:v>2012-2016</c:v>
                </c:pt>
                <c:pt idx="5">
                  <c:v>2013-2017</c:v>
                </c:pt>
                <c:pt idx="6">
                  <c:v>2014-2018</c:v>
                </c:pt>
              </c:strCache>
            </c:strRef>
          </c:cat>
          <c:val>
            <c:numRef>
              <c:f>Table18!$E$26:$E$32</c:f>
              <c:numCache>
                <c:formatCode>0</c:formatCode>
                <c:ptCount val="7"/>
                <c:pt idx="0">
                  <c:v>1</c:v>
                </c:pt>
                <c:pt idx="1">
                  <c:v>1</c:v>
                </c:pt>
                <c:pt idx="2">
                  <c:v>1.4</c:v>
                </c:pt>
                <c:pt idx="3">
                  <c:v>2.2000000000000002</c:v>
                </c:pt>
                <c:pt idx="4">
                  <c:v>2.2000000000000002</c:v>
                </c:pt>
                <c:pt idx="5">
                  <c:v>2.2000000000000002</c:v>
                </c:pt>
                <c:pt idx="6">
                  <c:v>2.2000000000000002</c:v>
                </c:pt>
              </c:numCache>
            </c:numRef>
          </c:val>
          <c:smooth val="0"/>
        </c:ser>
        <c:dLbls>
          <c:showLegendKey val="0"/>
          <c:showVal val="0"/>
          <c:showCatName val="0"/>
          <c:showSerName val="0"/>
          <c:showPercent val="0"/>
          <c:showBubbleSize val="0"/>
        </c:dLbls>
        <c:smooth val="0"/>
        <c:axId val="493416792"/>
        <c:axId val="493416400"/>
      </c:lineChart>
      <c:catAx>
        <c:axId val="493416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16400"/>
        <c:crosses val="autoZero"/>
        <c:auto val="1"/>
        <c:lblAlgn val="ctr"/>
        <c:lblOffset val="100"/>
        <c:noMultiLvlLbl val="0"/>
      </c:catAx>
      <c:valAx>
        <c:axId val="4934164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16792"/>
        <c:crosses val="autoZero"/>
        <c:crossBetween val="between"/>
      </c:valAx>
      <c:spPr>
        <a:noFill/>
        <a:ln>
          <a:noFill/>
        </a:ln>
        <a:effectLst/>
      </c:spPr>
    </c:plotArea>
    <c:legend>
      <c:legendPos val="b"/>
      <c:layout>
        <c:manualLayout>
          <c:xMode val="edge"/>
          <c:yMode val="edge"/>
          <c:x val="0.59475262467191603"/>
          <c:y val="0.63407319516239691"/>
          <c:w val="0.29938363954505687"/>
          <c:h val="0.161290888097160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912126735948"/>
          <c:y val="5.0925925925925923E-2"/>
          <c:w val="0.85247690100789908"/>
          <c:h val="0.84688247302420527"/>
        </c:manualLayout>
      </c:layout>
      <c:barChart>
        <c:barDir val="col"/>
        <c:grouping val="clustered"/>
        <c:varyColors val="0"/>
        <c:ser>
          <c:idx val="0"/>
          <c:order val="0"/>
          <c:tx>
            <c:strRef>
              <c:f>Table18!$A$15</c:f>
              <c:strCache>
                <c:ptCount val="1"/>
                <c:pt idx="0">
                  <c:v>2012-2016 Baseline</c:v>
                </c:pt>
              </c:strCache>
            </c:strRef>
          </c:tx>
          <c:spPr>
            <a:solidFill>
              <a:schemeClr val="accent5">
                <a:lumMod val="75000"/>
              </a:schemeClr>
            </a:solidFill>
            <a:ln>
              <a:noFill/>
            </a:ln>
            <a:effectLst/>
          </c:spPr>
          <c:invertIfNegative val="0"/>
          <c:cat>
            <c:strRef>
              <c:f>Table18!$B$3:$C$3</c:f>
              <c:strCache>
                <c:ptCount val="2"/>
                <c:pt idx="0">
                  <c:v>Urban</c:v>
                </c:pt>
                <c:pt idx="1">
                  <c:v>Rural</c:v>
                </c:pt>
              </c:strCache>
            </c:strRef>
          </c:cat>
          <c:val>
            <c:numRef>
              <c:f>Table18!$B$15:$C$15</c:f>
              <c:numCache>
                <c:formatCode>0</c:formatCode>
                <c:ptCount val="2"/>
                <c:pt idx="0">
                  <c:v>40.799999999999997</c:v>
                </c:pt>
                <c:pt idx="1">
                  <c:v>102.6</c:v>
                </c:pt>
              </c:numCache>
            </c:numRef>
          </c:val>
        </c:ser>
        <c:ser>
          <c:idx val="1"/>
          <c:order val="1"/>
          <c:tx>
            <c:strRef>
              <c:f>Table18!$A$16</c:f>
              <c:strCache>
                <c:ptCount val="1"/>
                <c:pt idx="0">
                  <c:v>2013-2017</c:v>
                </c:pt>
              </c:strCache>
            </c:strRef>
          </c:tx>
          <c:spPr>
            <a:solidFill>
              <a:srgbClr val="FFC000"/>
            </a:solidFill>
            <a:ln>
              <a:noFill/>
            </a:ln>
            <a:effectLst/>
          </c:spPr>
          <c:invertIfNegative val="0"/>
          <c:cat>
            <c:strRef>
              <c:f>Table18!$B$3:$C$3</c:f>
              <c:strCache>
                <c:ptCount val="2"/>
                <c:pt idx="0">
                  <c:v>Urban</c:v>
                </c:pt>
                <c:pt idx="1">
                  <c:v>Rural</c:v>
                </c:pt>
              </c:strCache>
            </c:strRef>
          </c:cat>
          <c:val>
            <c:numRef>
              <c:f>Table18!$B$16:$C$16</c:f>
              <c:numCache>
                <c:formatCode>0</c:formatCode>
                <c:ptCount val="2"/>
                <c:pt idx="0">
                  <c:v>37.799999999999997</c:v>
                </c:pt>
                <c:pt idx="1">
                  <c:v>103.8</c:v>
                </c:pt>
              </c:numCache>
            </c:numRef>
          </c:val>
        </c:ser>
        <c:ser>
          <c:idx val="2"/>
          <c:order val="2"/>
          <c:tx>
            <c:strRef>
              <c:f>Table18!$A$17</c:f>
              <c:strCache>
                <c:ptCount val="1"/>
                <c:pt idx="0">
                  <c:v>2014-2018</c:v>
                </c:pt>
              </c:strCache>
            </c:strRef>
          </c:tx>
          <c:spPr>
            <a:solidFill>
              <a:schemeClr val="accent3"/>
            </a:solidFill>
            <a:ln>
              <a:noFill/>
            </a:ln>
            <a:effectLst/>
          </c:spPr>
          <c:invertIfNegative val="0"/>
          <c:cat>
            <c:strRef>
              <c:f>Table18!$B$3:$C$3</c:f>
              <c:strCache>
                <c:ptCount val="2"/>
                <c:pt idx="0">
                  <c:v>Urban</c:v>
                </c:pt>
                <c:pt idx="1">
                  <c:v>Rural</c:v>
                </c:pt>
              </c:strCache>
            </c:strRef>
          </c:cat>
          <c:val>
            <c:numRef>
              <c:f>Table18!$B$17:$C$17</c:f>
              <c:numCache>
                <c:formatCode>0</c:formatCode>
                <c:ptCount val="2"/>
                <c:pt idx="0">
                  <c:v>36.799999999999997</c:v>
                </c:pt>
                <c:pt idx="1">
                  <c:v>107.2</c:v>
                </c:pt>
              </c:numCache>
            </c:numRef>
          </c:val>
        </c:ser>
        <c:dLbls>
          <c:showLegendKey val="0"/>
          <c:showVal val="0"/>
          <c:showCatName val="0"/>
          <c:showSerName val="0"/>
          <c:showPercent val="0"/>
          <c:showBubbleSize val="0"/>
        </c:dLbls>
        <c:gapWidth val="219"/>
        <c:overlap val="-27"/>
        <c:axId val="493417184"/>
        <c:axId val="493418360"/>
      </c:barChart>
      <c:catAx>
        <c:axId val="4934171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18360"/>
        <c:crosses val="autoZero"/>
        <c:auto val="1"/>
        <c:lblAlgn val="ctr"/>
        <c:lblOffset val="100"/>
        <c:noMultiLvlLbl val="0"/>
      </c:catAx>
      <c:valAx>
        <c:axId val="49341836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17184"/>
        <c:crosses val="autoZero"/>
        <c:crossBetween val="between"/>
      </c:valAx>
      <c:spPr>
        <a:noFill/>
        <a:ln>
          <a:noFill/>
        </a:ln>
        <a:effectLst/>
      </c:spPr>
    </c:plotArea>
    <c:legend>
      <c:legendPos val="b"/>
      <c:layout>
        <c:manualLayout>
          <c:xMode val="edge"/>
          <c:yMode val="edge"/>
          <c:x val="0.11824353698031183"/>
          <c:y val="6.076334208223972E-2"/>
          <c:w val="0.384833280088199"/>
          <c:h val="0.2586811023622047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Table3!$A$4:$A$14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Table3!$B$4:$B$14</c:f>
              <c:numCache>
                <c:formatCode>General</c:formatCode>
                <c:ptCount val="11"/>
                <c:pt idx="0">
                  <c:v>214</c:v>
                </c:pt>
                <c:pt idx="1">
                  <c:v>233</c:v>
                </c:pt>
                <c:pt idx="2">
                  <c:v>189</c:v>
                </c:pt>
                <c:pt idx="3">
                  <c:v>162</c:v>
                </c:pt>
                <c:pt idx="4">
                  <c:v>146</c:v>
                </c:pt>
                <c:pt idx="5">
                  <c:v>126</c:v>
                </c:pt>
                <c:pt idx="6">
                  <c:v>156</c:v>
                </c:pt>
                <c:pt idx="7">
                  <c:v>157</c:v>
                </c:pt>
                <c:pt idx="8">
                  <c:v>151</c:v>
                </c:pt>
                <c:pt idx="9">
                  <c:v>146</c:v>
                </c:pt>
                <c:pt idx="10">
                  <c:v>134</c:v>
                </c:pt>
              </c:numCache>
            </c:numRef>
          </c:val>
          <c:smooth val="0"/>
        </c:ser>
        <c:ser>
          <c:idx val="1"/>
          <c:order val="1"/>
          <c:spPr>
            <a:ln w="25400" cap="rnd">
              <a:solidFill>
                <a:srgbClr val="FFC000"/>
              </a:solidFill>
              <a:prstDash val="dash"/>
              <a:round/>
            </a:ln>
            <a:effectLst/>
          </c:spPr>
          <c:marker>
            <c:symbol val="none"/>
          </c:marker>
          <c:cat>
            <c:strRef>
              <c:f>Table3!$A$4:$A$14</c:f>
              <c:strCache>
                <c:ptCount val="11"/>
                <c:pt idx="0">
                  <c:v>2008</c:v>
                </c:pt>
                <c:pt idx="1">
                  <c:v>2009</c:v>
                </c:pt>
                <c:pt idx="2">
                  <c:v>2010</c:v>
                </c:pt>
                <c:pt idx="3">
                  <c:v>2011</c:v>
                </c:pt>
                <c:pt idx="4">
                  <c:v>2012</c:v>
                </c:pt>
                <c:pt idx="5">
                  <c:v>2013</c:v>
                </c:pt>
                <c:pt idx="6">
                  <c:v>2014</c:v>
                </c:pt>
                <c:pt idx="7">
                  <c:v>2015</c:v>
                </c:pt>
                <c:pt idx="8">
                  <c:v>2016</c:v>
                </c:pt>
                <c:pt idx="9">
                  <c:v>2017</c:v>
                </c:pt>
                <c:pt idx="10">
                  <c:v>2018</c:v>
                </c:pt>
              </c:strCache>
            </c:strRef>
          </c:cat>
          <c:val>
            <c:numRef>
              <c:f>Table3!$F$4:$F$14</c:f>
              <c:numCache>
                <c:formatCode>General</c:formatCode>
                <c:ptCount val="11"/>
                <c:pt idx="0">
                  <c:v>163</c:v>
                </c:pt>
                <c:pt idx="1">
                  <c:v>163</c:v>
                </c:pt>
                <c:pt idx="2">
                  <c:v>163</c:v>
                </c:pt>
                <c:pt idx="3">
                  <c:v>163</c:v>
                </c:pt>
                <c:pt idx="4">
                  <c:v>163</c:v>
                </c:pt>
                <c:pt idx="5">
                  <c:v>163</c:v>
                </c:pt>
                <c:pt idx="6">
                  <c:v>163</c:v>
                </c:pt>
                <c:pt idx="7">
                  <c:v>163</c:v>
                </c:pt>
                <c:pt idx="8">
                  <c:v>163</c:v>
                </c:pt>
                <c:pt idx="9">
                  <c:v>163</c:v>
                </c:pt>
                <c:pt idx="10">
                  <c:v>163</c:v>
                </c:pt>
              </c:numCache>
            </c:numRef>
          </c:val>
          <c:smooth val="0"/>
        </c:ser>
        <c:dLbls>
          <c:showLegendKey val="0"/>
          <c:showVal val="0"/>
          <c:showCatName val="0"/>
          <c:showSerName val="0"/>
          <c:showPercent val="0"/>
          <c:showBubbleSize val="0"/>
        </c:dLbls>
        <c:smooth val="0"/>
        <c:axId val="490130664"/>
        <c:axId val="239573440"/>
      </c:lineChart>
      <c:catAx>
        <c:axId val="4901306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3440"/>
        <c:crosses val="autoZero"/>
        <c:auto val="1"/>
        <c:lblAlgn val="ctr"/>
        <c:lblOffset val="100"/>
        <c:noMultiLvlLbl val="0"/>
      </c:catAx>
      <c:valAx>
        <c:axId val="2395734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1306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97641553755664E-2"/>
          <c:y val="5.0925925925925923E-2"/>
          <c:w val="0.88149838072150288"/>
          <c:h val="0.84225284339457562"/>
        </c:manualLayout>
      </c:layout>
      <c:barChart>
        <c:barDir val="col"/>
        <c:grouping val="clustered"/>
        <c:varyColors val="0"/>
        <c:ser>
          <c:idx val="0"/>
          <c:order val="0"/>
          <c:tx>
            <c:strRef>
              <c:f>Table18!$A$15</c:f>
              <c:strCache>
                <c:ptCount val="1"/>
                <c:pt idx="0">
                  <c:v>2012-2016 Baseline</c:v>
                </c:pt>
              </c:strCache>
            </c:strRef>
          </c:tx>
          <c:spPr>
            <a:solidFill>
              <a:schemeClr val="accent5">
                <a:lumMod val="75000"/>
              </a:schemeClr>
            </a:solidFill>
            <a:ln>
              <a:noFill/>
            </a:ln>
            <a:effectLst/>
          </c:spPr>
          <c:invertIfNegative val="0"/>
          <c:cat>
            <c:strRef>
              <c:f>Table18!$D$3:$E$3</c:f>
              <c:strCache>
                <c:ptCount val="2"/>
                <c:pt idx="0">
                  <c:v>Dual Carriageway</c:v>
                </c:pt>
                <c:pt idx="1">
                  <c:v>Motorway</c:v>
                </c:pt>
              </c:strCache>
            </c:strRef>
          </c:cat>
          <c:val>
            <c:numRef>
              <c:f>Table18!$D$15:$E$15</c:f>
              <c:numCache>
                <c:formatCode>0</c:formatCode>
                <c:ptCount val="2"/>
                <c:pt idx="0">
                  <c:v>1.6</c:v>
                </c:pt>
                <c:pt idx="1">
                  <c:v>2.2000000000000002</c:v>
                </c:pt>
              </c:numCache>
            </c:numRef>
          </c:val>
        </c:ser>
        <c:ser>
          <c:idx val="1"/>
          <c:order val="1"/>
          <c:tx>
            <c:strRef>
              <c:f>Table18!$A$16</c:f>
              <c:strCache>
                <c:ptCount val="1"/>
                <c:pt idx="0">
                  <c:v>2013-2017</c:v>
                </c:pt>
              </c:strCache>
            </c:strRef>
          </c:tx>
          <c:spPr>
            <a:solidFill>
              <a:srgbClr val="FFC000"/>
            </a:solidFill>
            <a:ln>
              <a:noFill/>
            </a:ln>
            <a:effectLst/>
          </c:spPr>
          <c:invertIfNegative val="0"/>
          <c:cat>
            <c:strRef>
              <c:f>Table18!$D$3:$E$3</c:f>
              <c:strCache>
                <c:ptCount val="2"/>
                <c:pt idx="0">
                  <c:v>Dual Carriageway</c:v>
                </c:pt>
                <c:pt idx="1">
                  <c:v>Motorway</c:v>
                </c:pt>
              </c:strCache>
            </c:strRef>
          </c:cat>
          <c:val>
            <c:numRef>
              <c:f>Table18!$D$16:$E$16</c:f>
              <c:numCache>
                <c:formatCode>0</c:formatCode>
                <c:ptCount val="2"/>
                <c:pt idx="0">
                  <c:v>3.4</c:v>
                </c:pt>
                <c:pt idx="1">
                  <c:v>2.2000000000000002</c:v>
                </c:pt>
              </c:numCache>
            </c:numRef>
          </c:val>
        </c:ser>
        <c:ser>
          <c:idx val="2"/>
          <c:order val="2"/>
          <c:tx>
            <c:strRef>
              <c:f>Table18!$A$17</c:f>
              <c:strCache>
                <c:ptCount val="1"/>
                <c:pt idx="0">
                  <c:v>2014-2018</c:v>
                </c:pt>
              </c:strCache>
            </c:strRef>
          </c:tx>
          <c:spPr>
            <a:solidFill>
              <a:schemeClr val="accent3"/>
            </a:solidFill>
            <a:ln>
              <a:noFill/>
            </a:ln>
            <a:effectLst/>
          </c:spPr>
          <c:invertIfNegative val="0"/>
          <c:cat>
            <c:strRef>
              <c:f>Table18!$D$3:$E$3</c:f>
              <c:strCache>
                <c:ptCount val="2"/>
                <c:pt idx="0">
                  <c:v>Dual Carriageway</c:v>
                </c:pt>
                <c:pt idx="1">
                  <c:v>Motorway</c:v>
                </c:pt>
              </c:strCache>
            </c:strRef>
          </c:cat>
          <c:val>
            <c:numRef>
              <c:f>Table18!$D$17:$E$17</c:f>
              <c:numCache>
                <c:formatCode>0</c:formatCode>
                <c:ptCount val="2"/>
                <c:pt idx="0">
                  <c:v>2.6</c:v>
                </c:pt>
                <c:pt idx="1">
                  <c:v>2.2000000000000002</c:v>
                </c:pt>
              </c:numCache>
            </c:numRef>
          </c:val>
        </c:ser>
        <c:dLbls>
          <c:showLegendKey val="0"/>
          <c:showVal val="0"/>
          <c:showCatName val="0"/>
          <c:showSerName val="0"/>
          <c:showPercent val="0"/>
          <c:showBubbleSize val="0"/>
        </c:dLbls>
        <c:gapWidth val="219"/>
        <c:overlap val="-27"/>
        <c:axId val="493422672"/>
        <c:axId val="493421496"/>
      </c:barChart>
      <c:catAx>
        <c:axId val="493422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21496"/>
        <c:crosses val="autoZero"/>
        <c:auto val="1"/>
        <c:lblAlgn val="ctr"/>
        <c:lblOffset val="100"/>
        <c:noMultiLvlLbl val="0"/>
      </c:catAx>
      <c:valAx>
        <c:axId val="49342149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22672"/>
        <c:crosses val="autoZero"/>
        <c:crossBetween val="between"/>
      </c:valAx>
      <c:spPr>
        <a:noFill/>
        <a:ln>
          <a:noFill/>
        </a:ln>
        <a:effectLst/>
      </c:spPr>
    </c:plotArea>
    <c:legend>
      <c:legendPos val="b"/>
      <c:layout>
        <c:manualLayout>
          <c:xMode val="edge"/>
          <c:yMode val="edge"/>
          <c:x val="0.54783780905668411"/>
          <c:y val="3.7615193934091531E-2"/>
          <c:w val="0.38801545988135738"/>
          <c:h val="0.2123848060659084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Table19!$B$25</c:f>
              <c:strCache>
                <c:ptCount val="1"/>
                <c:pt idx="0">
                  <c:v>Urban</c:v>
                </c:pt>
              </c:strCache>
            </c:strRef>
          </c:tx>
          <c:spPr>
            <a:ln w="38100" cap="rnd">
              <a:solidFill>
                <a:schemeClr val="accent5">
                  <a:lumMod val="75000"/>
                </a:schemeClr>
              </a:solidFill>
              <a:round/>
            </a:ln>
            <a:effectLst/>
          </c:spPr>
          <c:marker>
            <c:symbol val="none"/>
          </c:marker>
          <c:cat>
            <c:strRef>
              <c:f>Table19!$A$26:$A$32</c:f>
              <c:strCache>
                <c:ptCount val="7"/>
                <c:pt idx="0">
                  <c:v>2008-2012</c:v>
                </c:pt>
                <c:pt idx="1">
                  <c:v>2009-2013</c:v>
                </c:pt>
                <c:pt idx="2">
                  <c:v>2010-2014</c:v>
                </c:pt>
                <c:pt idx="3">
                  <c:v>2011-2015</c:v>
                </c:pt>
                <c:pt idx="4">
                  <c:v>2012-2016</c:v>
                </c:pt>
                <c:pt idx="5">
                  <c:v>2013-2017</c:v>
                </c:pt>
                <c:pt idx="6">
                  <c:v>2018-2018</c:v>
                </c:pt>
              </c:strCache>
            </c:strRef>
          </c:cat>
          <c:val>
            <c:numRef>
              <c:f>Table19!$B$26:$B$32</c:f>
              <c:numCache>
                <c:formatCode>0</c:formatCode>
                <c:ptCount val="7"/>
                <c:pt idx="0">
                  <c:v>19</c:v>
                </c:pt>
                <c:pt idx="1">
                  <c:v>17</c:v>
                </c:pt>
                <c:pt idx="2">
                  <c:v>14.2</c:v>
                </c:pt>
                <c:pt idx="3">
                  <c:v>13.6</c:v>
                </c:pt>
                <c:pt idx="4">
                  <c:v>13.6</c:v>
                </c:pt>
                <c:pt idx="5">
                  <c:v>12.2</c:v>
                </c:pt>
                <c:pt idx="6">
                  <c:v>11.4</c:v>
                </c:pt>
              </c:numCache>
            </c:numRef>
          </c:val>
          <c:smooth val="0"/>
        </c:ser>
        <c:ser>
          <c:idx val="1"/>
          <c:order val="1"/>
          <c:tx>
            <c:strRef>
              <c:f>Table19!$C$25</c:f>
              <c:strCache>
                <c:ptCount val="1"/>
                <c:pt idx="0">
                  <c:v>Rural</c:v>
                </c:pt>
              </c:strCache>
            </c:strRef>
          </c:tx>
          <c:spPr>
            <a:ln w="38100" cap="rnd">
              <a:solidFill>
                <a:srgbClr val="FFC000"/>
              </a:solidFill>
              <a:round/>
            </a:ln>
            <a:effectLst/>
          </c:spPr>
          <c:marker>
            <c:symbol val="none"/>
          </c:marker>
          <c:cat>
            <c:strRef>
              <c:f>Table19!$A$26:$A$32</c:f>
              <c:strCache>
                <c:ptCount val="7"/>
                <c:pt idx="0">
                  <c:v>2008-2012</c:v>
                </c:pt>
                <c:pt idx="1">
                  <c:v>2009-2013</c:v>
                </c:pt>
                <c:pt idx="2">
                  <c:v>2010-2014</c:v>
                </c:pt>
                <c:pt idx="3">
                  <c:v>2011-2015</c:v>
                </c:pt>
                <c:pt idx="4">
                  <c:v>2012-2016</c:v>
                </c:pt>
                <c:pt idx="5">
                  <c:v>2013-2017</c:v>
                </c:pt>
                <c:pt idx="6">
                  <c:v>2018-2018</c:v>
                </c:pt>
              </c:strCache>
            </c:strRef>
          </c:cat>
          <c:val>
            <c:numRef>
              <c:f>Table19!$C$26:$C$32</c:f>
              <c:numCache>
                <c:formatCode>0</c:formatCode>
                <c:ptCount val="7"/>
                <c:pt idx="0">
                  <c:v>10</c:v>
                </c:pt>
                <c:pt idx="1">
                  <c:v>9.4</c:v>
                </c:pt>
                <c:pt idx="2">
                  <c:v>8</c:v>
                </c:pt>
                <c:pt idx="3">
                  <c:v>7.6</c:v>
                </c:pt>
                <c:pt idx="4">
                  <c:v>6.6</c:v>
                </c:pt>
                <c:pt idx="5">
                  <c:v>6</c:v>
                </c:pt>
                <c:pt idx="6">
                  <c:v>5.8</c:v>
                </c:pt>
              </c:numCache>
            </c:numRef>
          </c:val>
          <c:smooth val="0"/>
        </c:ser>
        <c:dLbls>
          <c:showLegendKey val="0"/>
          <c:showVal val="0"/>
          <c:showCatName val="0"/>
          <c:showSerName val="0"/>
          <c:showPercent val="0"/>
          <c:showBubbleSize val="0"/>
        </c:dLbls>
        <c:smooth val="0"/>
        <c:axId val="493421888"/>
        <c:axId val="493422280"/>
      </c:lineChart>
      <c:catAx>
        <c:axId val="493421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22280"/>
        <c:crosses val="autoZero"/>
        <c:auto val="1"/>
        <c:lblAlgn val="ctr"/>
        <c:lblOffset val="100"/>
        <c:noMultiLvlLbl val="0"/>
      </c:catAx>
      <c:valAx>
        <c:axId val="49342228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2188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Table19!$A$15</c:f>
              <c:strCache>
                <c:ptCount val="1"/>
                <c:pt idx="0">
                  <c:v>2012-2016 Baseline</c:v>
                </c:pt>
              </c:strCache>
            </c:strRef>
          </c:tx>
          <c:spPr>
            <a:solidFill>
              <a:schemeClr val="accent5">
                <a:lumMod val="75000"/>
              </a:schemeClr>
            </a:solidFill>
            <a:ln>
              <a:noFill/>
            </a:ln>
            <a:effectLst/>
          </c:spPr>
          <c:invertIfNegative val="0"/>
          <c:cat>
            <c:strRef>
              <c:f>Table19!$B$3:$C$3</c:f>
              <c:strCache>
                <c:ptCount val="2"/>
                <c:pt idx="0">
                  <c:v>Urban</c:v>
                </c:pt>
                <c:pt idx="1">
                  <c:v>Rural</c:v>
                </c:pt>
              </c:strCache>
            </c:strRef>
          </c:cat>
          <c:val>
            <c:numRef>
              <c:f>Table19!$B$15:$C$15</c:f>
              <c:numCache>
                <c:formatCode>0</c:formatCode>
                <c:ptCount val="2"/>
                <c:pt idx="0">
                  <c:v>13.6</c:v>
                </c:pt>
                <c:pt idx="1">
                  <c:v>6.6</c:v>
                </c:pt>
              </c:numCache>
            </c:numRef>
          </c:val>
        </c:ser>
        <c:ser>
          <c:idx val="1"/>
          <c:order val="1"/>
          <c:tx>
            <c:strRef>
              <c:f>Table19!$A$16</c:f>
              <c:strCache>
                <c:ptCount val="1"/>
                <c:pt idx="0">
                  <c:v>2013-2017</c:v>
                </c:pt>
              </c:strCache>
            </c:strRef>
          </c:tx>
          <c:spPr>
            <a:solidFill>
              <a:srgbClr val="FFC000"/>
            </a:solidFill>
            <a:ln>
              <a:noFill/>
            </a:ln>
            <a:effectLst/>
          </c:spPr>
          <c:invertIfNegative val="0"/>
          <c:cat>
            <c:strRef>
              <c:f>Table19!$B$3:$C$3</c:f>
              <c:strCache>
                <c:ptCount val="2"/>
                <c:pt idx="0">
                  <c:v>Urban</c:v>
                </c:pt>
                <c:pt idx="1">
                  <c:v>Rural</c:v>
                </c:pt>
              </c:strCache>
            </c:strRef>
          </c:cat>
          <c:val>
            <c:numRef>
              <c:f>Table19!$B$16:$C$16</c:f>
              <c:numCache>
                <c:formatCode>0</c:formatCode>
                <c:ptCount val="2"/>
                <c:pt idx="0">
                  <c:v>12.2</c:v>
                </c:pt>
                <c:pt idx="1">
                  <c:v>6</c:v>
                </c:pt>
              </c:numCache>
            </c:numRef>
          </c:val>
        </c:ser>
        <c:ser>
          <c:idx val="2"/>
          <c:order val="2"/>
          <c:tx>
            <c:strRef>
              <c:f>Table19!$A$17</c:f>
              <c:strCache>
                <c:ptCount val="1"/>
                <c:pt idx="0">
                  <c:v>2014-2018</c:v>
                </c:pt>
              </c:strCache>
            </c:strRef>
          </c:tx>
          <c:spPr>
            <a:solidFill>
              <a:schemeClr val="accent3"/>
            </a:solidFill>
            <a:ln>
              <a:noFill/>
            </a:ln>
            <a:effectLst/>
          </c:spPr>
          <c:invertIfNegative val="0"/>
          <c:cat>
            <c:strRef>
              <c:f>Table19!$B$3:$C$3</c:f>
              <c:strCache>
                <c:ptCount val="2"/>
                <c:pt idx="0">
                  <c:v>Urban</c:v>
                </c:pt>
                <c:pt idx="1">
                  <c:v>Rural</c:v>
                </c:pt>
              </c:strCache>
            </c:strRef>
          </c:cat>
          <c:val>
            <c:numRef>
              <c:f>Table19!$B$17:$C$17</c:f>
              <c:numCache>
                <c:formatCode>0</c:formatCode>
                <c:ptCount val="2"/>
                <c:pt idx="0">
                  <c:v>11.4</c:v>
                </c:pt>
                <c:pt idx="1">
                  <c:v>5.8</c:v>
                </c:pt>
              </c:numCache>
            </c:numRef>
          </c:val>
        </c:ser>
        <c:dLbls>
          <c:showLegendKey val="0"/>
          <c:showVal val="0"/>
          <c:showCatName val="0"/>
          <c:showSerName val="0"/>
          <c:showPercent val="0"/>
          <c:showBubbleSize val="0"/>
        </c:dLbls>
        <c:gapWidth val="219"/>
        <c:overlap val="-27"/>
        <c:axId val="493420712"/>
        <c:axId val="493421104"/>
      </c:barChart>
      <c:catAx>
        <c:axId val="493420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21104"/>
        <c:crosses val="autoZero"/>
        <c:auto val="1"/>
        <c:lblAlgn val="ctr"/>
        <c:lblOffset val="100"/>
        <c:noMultiLvlLbl val="0"/>
      </c:catAx>
      <c:valAx>
        <c:axId val="49342110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20712"/>
        <c:crosses val="autoZero"/>
        <c:crossBetween val="between"/>
      </c:valAx>
      <c:spPr>
        <a:noFill/>
        <a:ln>
          <a:noFill/>
        </a:ln>
        <a:effectLst/>
      </c:spPr>
    </c:plotArea>
    <c:legend>
      <c:legendPos val="b"/>
      <c:layout>
        <c:manualLayout>
          <c:xMode val="edge"/>
          <c:yMode val="edge"/>
          <c:x val="0.69300531595987036"/>
          <c:y val="7.002260134149893E-2"/>
          <c:w val="0.3043446980294976"/>
          <c:h val="0.20312554680664918"/>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Table19!$A$15</c:f>
              <c:strCache>
                <c:ptCount val="1"/>
                <c:pt idx="0">
                  <c:v>2012-2016 Baseline</c:v>
                </c:pt>
              </c:strCache>
            </c:strRef>
          </c:tx>
          <c:spPr>
            <a:solidFill>
              <a:schemeClr val="accent5">
                <a:lumMod val="75000"/>
              </a:schemeClr>
            </a:solidFill>
            <a:ln>
              <a:noFill/>
            </a:ln>
            <a:effectLst/>
          </c:spPr>
          <c:invertIfNegative val="0"/>
          <c:cat>
            <c:strRef>
              <c:f>Table19!$D$3:$E$3</c:f>
              <c:strCache>
                <c:ptCount val="2"/>
                <c:pt idx="0">
                  <c:v>Dual Carriageway</c:v>
                </c:pt>
                <c:pt idx="1">
                  <c:v>Motorway</c:v>
                </c:pt>
              </c:strCache>
            </c:strRef>
          </c:cat>
          <c:val>
            <c:numRef>
              <c:f>Table19!$D$15:$E$15</c:f>
              <c:numCache>
                <c:formatCode>0</c:formatCode>
                <c:ptCount val="2"/>
                <c:pt idx="0">
                  <c:v>0.4</c:v>
                </c:pt>
                <c:pt idx="1">
                  <c:v>0</c:v>
                </c:pt>
              </c:numCache>
            </c:numRef>
          </c:val>
        </c:ser>
        <c:ser>
          <c:idx val="1"/>
          <c:order val="1"/>
          <c:tx>
            <c:strRef>
              <c:f>Table19!$A$16</c:f>
              <c:strCache>
                <c:ptCount val="1"/>
                <c:pt idx="0">
                  <c:v>2013-2017</c:v>
                </c:pt>
              </c:strCache>
            </c:strRef>
          </c:tx>
          <c:spPr>
            <a:solidFill>
              <a:srgbClr val="FFC000"/>
            </a:solidFill>
            <a:ln>
              <a:noFill/>
            </a:ln>
            <a:effectLst/>
          </c:spPr>
          <c:invertIfNegative val="0"/>
          <c:cat>
            <c:strRef>
              <c:f>Table19!$D$3:$E$3</c:f>
              <c:strCache>
                <c:ptCount val="2"/>
                <c:pt idx="0">
                  <c:v>Dual Carriageway</c:v>
                </c:pt>
                <c:pt idx="1">
                  <c:v>Motorway</c:v>
                </c:pt>
              </c:strCache>
            </c:strRef>
          </c:cat>
          <c:val>
            <c:numRef>
              <c:f>Table19!$D$16:$E$16</c:f>
              <c:numCache>
                <c:formatCode>0</c:formatCode>
                <c:ptCount val="2"/>
                <c:pt idx="0">
                  <c:v>0.4</c:v>
                </c:pt>
                <c:pt idx="1">
                  <c:v>0</c:v>
                </c:pt>
              </c:numCache>
            </c:numRef>
          </c:val>
        </c:ser>
        <c:ser>
          <c:idx val="2"/>
          <c:order val="2"/>
          <c:tx>
            <c:strRef>
              <c:f>Table19!$A$17</c:f>
              <c:strCache>
                <c:ptCount val="1"/>
                <c:pt idx="0">
                  <c:v>2014-2018</c:v>
                </c:pt>
              </c:strCache>
            </c:strRef>
          </c:tx>
          <c:spPr>
            <a:solidFill>
              <a:schemeClr val="accent3"/>
            </a:solidFill>
            <a:ln>
              <a:noFill/>
            </a:ln>
            <a:effectLst/>
          </c:spPr>
          <c:invertIfNegative val="0"/>
          <c:cat>
            <c:strRef>
              <c:f>Table19!$D$3:$E$3</c:f>
              <c:strCache>
                <c:ptCount val="2"/>
                <c:pt idx="0">
                  <c:v>Dual Carriageway</c:v>
                </c:pt>
                <c:pt idx="1">
                  <c:v>Motorway</c:v>
                </c:pt>
              </c:strCache>
            </c:strRef>
          </c:cat>
          <c:val>
            <c:numRef>
              <c:f>Table19!$D$17:$E$17</c:f>
              <c:numCache>
                <c:formatCode>0</c:formatCode>
                <c:ptCount val="2"/>
                <c:pt idx="0">
                  <c:v>0.2</c:v>
                </c:pt>
                <c:pt idx="1">
                  <c:v>0</c:v>
                </c:pt>
              </c:numCache>
            </c:numRef>
          </c:val>
        </c:ser>
        <c:dLbls>
          <c:showLegendKey val="0"/>
          <c:showVal val="0"/>
          <c:showCatName val="0"/>
          <c:showSerName val="0"/>
          <c:showPercent val="0"/>
          <c:showBubbleSize val="0"/>
        </c:dLbls>
        <c:gapWidth val="219"/>
        <c:overlap val="-27"/>
        <c:axId val="493417576"/>
        <c:axId val="493423848"/>
      </c:barChart>
      <c:catAx>
        <c:axId val="493417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23848"/>
        <c:crosses val="autoZero"/>
        <c:auto val="1"/>
        <c:lblAlgn val="ctr"/>
        <c:lblOffset val="100"/>
        <c:noMultiLvlLbl val="0"/>
      </c:catAx>
      <c:valAx>
        <c:axId val="49342384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17576"/>
        <c:crosses val="autoZero"/>
        <c:crossBetween val="between"/>
      </c:valAx>
      <c:spPr>
        <a:noFill/>
        <a:ln>
          <a:noFill/>
        </a:ln>
        <a:effectLst/>
      </c:spPr>
    </c:plotArea>
    <c:legend>
      <c:legendPos val="b"/>
      <c:layout>
        <c:manualLayout>
          <c:xMode val="edge"/>
          <c:yMode val="edge"/>
          <c:x val="0.60752989209682129"/>
          <c:y val="6.076334208223972E-2"/>
          <c:w val="0.34790317876932048"/>
          <c:h val="0.2170144356955380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553149606299214E-2"/>
          <c:y val="4.7619047619047616E-2"/>
          <c:w val="0.88389129483814521"/>
          <c:h val="0.83085114360704915"/>
        </c:manualLayout>
      </c:layout>
      <c:lineChart>
        <c:grouping val="standard"/>
        <c:varyColors val="0"/>
        <c:ser>
          <c:idx val="0"/>
          <c:order val="0"/>
          <c:tx>
            <c:strRef>
              <c:f>Table20!$B$25</c:f>
              <c:strCache>
                <c:ptCount val="1"/>
                <c:pt idx="0">
                  <c:v>Urban</c:v>
                </c:pt>
              </c:strCache>
            </c:strRef>
          </c:tx>
          <c:spPr>
            <a:ln w="38100" cap="rnd">
              <a:solidFill>
                <a:schemeClr val="accent5">
                  <a:lumMod val="75000"/>
                </a:schemeClr>
              </a:solidFill>
              <a:round/>
            </a:ln>
            <a:effectLst/>
          </c:spPr>
          <c:marker>
            <c:symbol val="none"/>
          </c:marker>
          <c:cat>
            <c:strRef>
              <c:f>Table20!$A$26:$A$32</c:f>
              <c:strCache>
                <c:ptCount val="7"/>
                <c:pt idx="0">
                  <c:v>2008-2012</c:v>
                </c:pt>
                <c:pt idx="1">
                  <c:v>2009-2013</c:v>
                </c:pt>
                <c:pt idx="2">
                  <c:v>2010-2014</c:v>
                </c:pt>
                <c:pt idx="3">
                  <c:v>2011-2015</c:v>
                </c:pt>
                <c:pt idx="4">
                  <c:v>2012-2016</c:v>
                </c:pt>
                <c:pt idx="5">
                  <c:v>2013-2017</c:v>
                </c:pt>
                <c:pt idx="6">
                  <c:v>2014-2018</c:v>
                </c:pt>
              </c:strCache>
            </c:strRef>
          </c:cat>
          <c:val>
            <c:numRef>
              <c:f>Table20!$B$26:$B$32</c:f>
              <c:numCache>
                <c:formatCode>0</c:formatCode>
                <c:ptCount val="7"/>
                <c:pt idx="0">
                  <c:v>10.199999999999999</c:v>
                </c:pt>
                <c:pt idx="1">
                  <c:v>8.8000000000000007</c:v>
                </c:pt>
                <c:pt idx="2">
                  <c:v>7.4</c:v>
                </c:pt>
                <c:pt idx="3">
                  <c:v>7</c:v>
                </c:pt>
                <c:pt idx="4">
                  <c:v>6.4</c:v>
                </c:pt>
                <c:pt idx="5">
                  <c:v>5</c:v>
                </c:pt>
                <c:pt idx="6">
                  <c:v>4.4000000000000004</c:v>
                </c:pt>
              </c:numCache>
            </c:numRef>
          </c:val>
          <c:smooth val="0"/>
        </c:ser>
        <c:ser>
          <c:idx val="1"/>
          <c:order val="1"/>
          <c:tx>
            <c:strRef>
              <c:f>Table20!$C$25</c:f>
              <c:strCache>
                <c:ptCount val="1"/>
                <c:pt idx="0">
                  <c:v>Rural</c:v>
                </c:pt>
              </c:strCache>
            </c:strRef>
          </c:tx>
          <c:spPr>
            <a:ln w="38100" cap="rnd">
              <a:solidFill>
                <a:srgbClr val="FFC000"/>
              </a:solidFill>
              <a:round/>
            </a:ln>
            <a:effectLst/>
          </c:spPr>
          <c:marker>
            <c:symbol val="none"/>
          </c:marker>
          <c:cat>
            <c:strRef>
              <c:f>Table20!$A$26:$A$32</c:f>
              <c:strCache>
                <c:ptCount val="7"/>
                <c:pt idx="0">
                  <c:v>2008-2012</c:v>
                </c:pt>
                <c:pt idx="1">
                  <c:v>2009-2013</c:v>
                </c:pt>
                <c:pt idx="2">
                  <c:v>2010-2014</c:v>
                </c:pt>
                <c:pt idx="3">
                  <c:v>2011-2015</c:v>
                </c:pt>
                <c:pt idx="4">
                  <c:v>2012-2016</c:v>
                </c:pt>
                <c:pt idx="5">
                  <c:v>2013-2017</c:v>
                </c:pt>
                <c:pt idx="6">
                  <c:v>2014-2018</c:v>
                </c:pt>
              </c:strCache>
            </c:strRef>
          </c:cat>
          <c:val>
            <c:numRef>
              <c:f>Table20!$C$26:$C$32</c:f>
              <c:numCache>
                <c:formatCode>0</c:formatCode>
                <c:ptCount val="7"/>
                <c:pt idx="0">
                  <c:v>6.4</c:v>
                </c:pt>
                <c:pt idx="1">
                  <c:v>6.2</c:v>
                </c:pt>
                <c:pt idx="2">
                  <c:v>5.6</c:v>
                </c:pt>
                <c:pt idx="3">
                  <c:v>4.5999999999999996</c:v>
                </c:pt>
                <c:pt idx="4">
                  <c:v>4</c:v>
                </c:pt>
                <c:pt idx="5">
                  <c:v>4.2</c:v>
                </c:pt>
                <c:pt idx="6">
                  <c:v>4</c:v>
                </c:pt>
              </c:numCache>
            </c:numRef>
          </c:val>
          <c:smooth val="0"/>
        </c:ser>
        <c:dLbls>
          <c:showLegendKey val="0"/>
          <c:showVal val="0"/>
          <c:showCatName val="0"/>
          <c:showSerName val="0"/>
          <c:showPercent val="0"/>
          <c:showBubbleSize val="0"/>
        </c:dLbls>
        <c:smooth val="0"/>
        <c:axId val="493418752"/>
        <c:axId val="493419144"/>
      </c:lineChart>
      <c:catAx>
        <c:axId val="493418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3419144"/>
        <c:crosses val="autoZero"/>
        <c:auto val="1"/>
        <c:lblAlgn val="ctr"/>
        <c:lblOffset val="100"/>
        <c:noMultiLvlLbl val="0"/>
      </c:catAx>
      <c:valAx>
        <c:axId val="4934191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3418752"/>
        <c:crosses val="autoZero"/>
        <c:crossBetween val="between"/>
      </c:valAx>
      <c:spPr>
        <a:noFill/>
        <a:ln>
          <a:noFill/>
        </a:ln>
        <a:effectLst/>
      </c:spPr>
    </c:plotArea>
    <c:legend>
      <c:legendPos val="b"/>
      <c:layout>
        <c:manualLayout>
          <c:xMode val="edge"/>
          <c:yMode val="edge"/>
          <c:x val="0.63086373578302712"/>
          <c:y val="7.9281860600758203E-2"/>
          <c:w val="0.29938363954505687"/>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2886482939632541E-2"/>
          <c:y val="5.0925925925925923E-2"/>
          <c:w val="0.89655796150481193"/>
          <c:h val="0.85614173228346457"/>
        </c:manualLayout>
      </c:layout>
      <c:barChart>
        <c:barDir val="col"/>
        <c:grouping val="clustered"/>
        <c:varyColors val="0"/>
        <c:ser>
          <c:idx val="0"/>
          <c:order val="0"/>
          <c:tx>
            <c:strRef>
              <c:f>Table20!$A$15</c:f>
              <c:strCache>
                <c:ptCount val="1"/>
                <c:pt idx="0">
                  <c:v>2012-2016 Baseline</c:v>
                </c:pt>
              </c:strCache>
            </c:strRef>
          </c:tx>
          <c:spPr>
            <a:solidFill>
              <a:schemeClr val="accent5">
                <a:lumMod val="75000"/>
              </a:schemeClr>
            </a:solidFill>
            <a:ln>
              <a:noFill/>
            </a:ln>
            <a:effectLst/>
          </c:spPr>
          <c:invertIfNegative val="0"/>
          <c:cat>
            <c:strRef>
              <c:f>Table20!$B$3:$C$3</c:f>
              <c:strCache>
                <c:ptCount val="2"/>
                <c:pt idx="0">
                  <c:v>Urban</c:v>
                </c:pt>
                <c:pt idx="1">
                  <c:v>Rural</c:v>
                </c:pt>
              </c:strCache>
            </c:strRef>
          </c:cat>
          <c:val>
            <c:numRef>
              <c:f>Table20!$B$15:$C$15</c:f>
              <c:numCache>
                <c:formatCode>0</c:formatCode>
                <c:ptCount val="2"/>
                <c:pt idx="0">
                  <c:v>6.4</c:v>
                </c:pt>
                <c:pt idx="1">
                  <c:v>4</c:v>
                </c:pt>
              </c:numCache>
            </c:numRef>
          </c:val>
        </c:ser>
        <c:ser>
          <c:idx val="1"/>
          <c:order val="1"/>
          <c:tx>
            <c:strRef>
              <c:f>Table20!$A$16</c:f>
              <c:strCache>
                <c:ptCount val="1"/>
                <c:pt idx="0">
                  <c:v>2013-2017</c:v>
                </c:pt>
              </c:strCache>
            </c:strRef>
          </c:tx>
          <c:spPr>
            <a:solidFill>
              <a:srgbClr val="FFC000"/>
            </a:solidFill>
            <a:ln>
              <a:noFill/>
            </a:ln>
            <a:effectLst/>
          </c:spPr>
          <c:invertIfNegative val="0"/>
          <c:cat>
            <c:strRef>
              <c:f>Table20!$B$3:$C$3</c:f>
              <c:strCache>
                <c:ptCount val="2"/>
                <c:pt idx="0">
                  <c:v>Urban</c:v>
                </c:pt>
                <c:pt idx="1">
                  <c:v>Rural</c:v>
                </c:pt>
              </c:strCache>
            </c:strRef>
          </c:cat>
          <c:val>
            <c:numRef>
              <c:f>Table20!$B$16:$C$16</c:f>
              <c:numCache>
                <c:formatCode>0</c:formatCode>
                <c:ptCount val="2"/>
                <c:pt idx="0">
                  <c:v>5</c:v>
                </c:pt>
                <c:pt idx="1">
                  <c:v>4.2</c:v>
                </c:pt>
              </c:numCache>
            </c:numRef>
          </c:val>
        </c:ser>
        <c:ser>
          <c:idx val="2"/>
          <c:order val="2"/>
          <c:tx>
            <c:strRef>
              <c:f>Table20!$A$17</c:f>
              <c:strCache>
                <c:ptCount val="1"/>
                <c:pt idx="0">
                  <c:v>2014-2018</c:v>
                </c:pt>
              </c:strCache>
            </c:strRef>
          </c:tx>
          <c:spPr>
            <a:solidFill>
              <a:schemeClr val="accent3"/>
            </a:solidFill>
            <a:ln>
              <a:noFill/>
            </a:ln>
            <a:effectLst/>
          </c:spPr>
          <c:invertIfNegative val="0"/>
          <c:cat>
            <c:strRef>
              <c:f>Table20!$B$3:$C$3</c:f>
              <c:strCache>
                <c:ptCount val="2"/>
                <c:pt idx="0">
                  <c:v>Urban</c:v>
                </c:pt>
                <c:pt idx="1">
                  <c:v>Rural</c:v>
                </c:pt>
              </c:strCache>
            </c:strRef>
          </c:cat>
          <c:val>
            <c:numRef>
              <c:f>Table20!$B$17:$C$17</c:f>
              <c:numCache>
                <c:formatCode>0</c:formatCode>
                <c:ptCount val="2"/>
                <c:pt idx="0">
                  <c:v>4.4000000000000004</c:v>
                </c:pt>
                <c:pt idx="1">
                  <c:v>4</c:v>
                </c:pt>
              </c:numCache>
            </c:numRef>
          </c:val>
        </c:ser>
        <c:dLbls>
          <c:showLegendKey val="0"/>
          <c:showVal val="0"/>
          <c:showCatName val="0"/>
          <c:showSerName val="0"/>
          <c:showPercent val="0"/>
          <c:showBubbleSize val="0"/>
        </c:dLbls>
        <c:gapWidth val="219"/>
        <c:overlap val="-27"/>
        <c:axId val="494069864"/>
        <c:axId val="494068688"/>
      </c:barChart>
      <c:catAx>
        <c:axId val="494069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68688"/>
        <c:crosses val="autoZero"/>
        <c:auto val="1"/>
        <c:lblAlgn val="ctr"/>
        <c:lblOffset val="100"/>
        <c:noMultiLvlLbl val="0"/>
      </c:catAx>
      <c:valAx>
        <c:axId val="49406868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69864"/>
        <c:crosses val="autoZero"/>
        <c:crossBetween val="between"/>
      </c:valAx>
      <c:spPr>
        <a:noFill/>
        <a:ln>
          <a:noFill/>
        </a:ln>
        <a:effectLst/>
      </c:spPr>
    </c:plotArea>
    <c:legend>
      <c:legendPos val="b"/>
      <c:layout>
        <c:manualLayout>
          <c:xMode val="edge"/>
          <c:yMode val="edge"/>
          <c:x val="0.74453630796150494"/>
          <c:y val="3.7615193934091573E-2"/>
          <c:w val="0.25537182852143486"/>
          <c:h val="0.1846070282881306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107284461782703E-2"/>
          <c:y val="5.0925925925925923E-2"/>
          <c:w val="0.94406731073509431"/>
          <c:h val="0.71225284339457573"/>
        </c:manualLayout>
      </c:layout>
      <c:barChart>
        <c:barDir val="col"/>
        <c:grouping val="clustered"/>
        <c:varyColors val="0"/>
        <c:ser>
          <c:idx val="0"/>
          <c:order val="0"/>
          <c:tx>
            <c:strRef>
              <c:f>Table21!$E$5</c:f>
              <c:strCache>
                <c:ptCount val="1"/>
                <c:pt idx="0">
                  <c:v>2012-2016</c:v>
                </c:pt>
              </c:strCache>
            </c:strRef>
          </c:tx>
          <c:spPr>
            <a:solidFill>
              <a:schemeClr val="accent5">
                <a:lumMod val="75000"/>
              </a:schemeClr>
            </a:solidFill>
            <a:ln>
              <a:noFill/>
            </a:ln>
            <a:effectLst/>
          </c:spPr>
          <c:invertIfNegative val="0"/>
          <c:dLbls>
            <c:dLbl>
              <c:idx val="9"/>
              <c:layout>
                <c:manualLayout>
                  <c:x val="9.3767287036272296E-17"/>
                  <c:y val="6.8036599591717706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Table21!$A$6:$A$16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Table21!$E$6:$E$16</c:f>
              <c:numCache>
                <c:formatCode>0%</c:formatCode>
                <c:ptCount val="11"/>
                <c:pt idx="0">
                  <c:v>0.25338491295938104</c:v>
                </c:pt>
                <c:pt idx="1">
                  <c:v>0.12379110251450677</c:v>
                </c:pt>
                <c:pt idx="2">
                  <c:v>0.13152804642166344</c:v>
                </c:pt>
                <c:pt idx="3">
                  <c:v>8.8974854932301742E-2</c:v>
                </c:pt>
                <c:pt idx="4">
                  <c:v>5.2224371373307543E-2</c:v>
                </c:pt>
                <c:pt idx="5">
                  <c:v>5.4158607350096713E-2</c:v>
                </c:pt>
                <c:pt idx="6">
                  <c:v>5.8027079303675046E-2</c:v>
                </c:pt>
                <c:pt idx="7">
                  <c:v>5.0290135396518373E-2</c:v>
                </c:pt>
                <c:pt idx="8">
                  <c:v>3.2882011605415859E-2</c:v>
                </c:pt>
                <c:pt idx="9">
                  <c:v>2.5145067698259187E-2</c:v>
                </c:pt>
                <c:pt idx="10">
                  <c:v>0.12959381044487428</c:v>
                </c:pt>
              </c:numCache>
            </c:numRef>
          </c:val>
        </c:ser>
        <c:ser>
          <c:idx val="1"/>
          <c:order val="1"/>
          <c:tx>
            <c:strRef>
              <c:f>Table21!$F$5</c:f>
              <c:strCache>
                <c:ptCount val="1"/>
                <c:pt idx="0">
                  <c:v>2013-2017</c:v>
                </c:pt>
              </c:strCache>
            </c:strRef>
          </c:tx>
          <c:spPr>
            <a:solidFill>
              <a:srgbClr val="FFC000"/>
            </a:solidFill>
            <a:ln>
              <a:noFill/>
            </a:ln>
            <a:effectLst/>
          </c:spPr>
          <c:invertIfNegative val="0"/>
          <c:dLbls>
            <c:dLbl>
              <c:idx val="9"/>
              <c:layout>
                <c:manualLayout>
                  <c:x val="-1.8753457407254459E-16"/>
                  <c:y val="6.710301837270341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Table21!$A$6:$A$16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Table21!$F$6:$F$16</c:f>
              <c:numCache>
                <c:formatCode>0%</c:formatCode>
                <c:ptCount val="11"/>
                <c:pt idx="0">
                  <c:v>0.23908918406072105</c:v>
                </c:pt>
                <c:pt idx="1">
                  <c:v>0.13662239089184061</c:v>
                </c:pt>
                <c:pt idx="2">
                  <c:v>0.12713472485768501</c:v>
                </c:pt>
                <c:pt idx="3">
                  <c:v>8.5388994307400379E-2</c:v>
                </c:pt>
                <c:pt idx="4">
                  <c:v>5.8823529411764705E-2</c:v>
                </c:pt>
                <c:pt idx="5">
                  <c:v>5.5028462998102469E-2</c:v>
                </c:pt>
                <c:pt idx="6">
                  <c:v>5.5028462998102469E-2</c:v>
                </c:pt>
                <c:pt idx="7">
                  <c:v>4.3643263757115747E-2</c:v>
                </c:pt>
                <c:pt idx="8">
                  <c:v>2.8462998102466792E-2</c:v>
                </c:pt>
                <c:pt idx="9">
                  <c:v>2.4667931688804556E-2</c:v>
                </c:pt>
                <c:pt idx="10">
                  <c:v>0.14611005692599621</c:v>
                </c:pt>
              </c:numCache>
            </c:numRef>
          </c:val>
        </c:ser>
        <c:ser>
          <c:idx val="2"/>
          <c:order val="2"/>
          <c:tx>
            <c:strRef>
              <c:f>Table21!$G$5</c:f>
              <c:strCache>
                <c:ptCount val="1"/>
                <c:pt idx="0">
                  <c:v>2014-2018</c:v>
                </c:pt>
              </c:strCache>
            </c:strRef>
          </c:tx>
          <c:spPr>
            <a:solidFill>
              <a:schemeClr val="accent3"/>
            </a:solidFill>
            <a:ln>
              <a:noFill/>
            </a:ln>
            <a:effectLst/>
          </c:spPr>
          <c:invertIfNegative val="0"/>
          <c:dLbls>
            <c:dLbl>
              <c:idx val="9"/>
              <c:layout>
                <c:manualLayout>
                  <c:x val="-1.8753457407254459E-16"/>
                  <c:y val="7.4974117818606009E-2"/>
                </c:manualLayout>
              </c:layout>
              <c:dLblPos val="outEnd"/>
              <c:showLegendKey val="0"/>
              <c:showVal val="1"/>
              <c:showCatName val="0"/>
              <c:showSerName val="0"/>
              <c:showPercent val="0"/>
              <c:showBubbleSize val="0"/>
              <c:extLst>
                <c:ext xmlns:c15="http://schemas.microsoft.com/office/drawing/2012/chart" uri="{CE6537A1-D6FC-4f65-9D91-7224C49458BB}"/>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Table21!$A$6:$A$16</c:f>
              <c:strCache>
                <c:ptCount val="11"/>
                <c:pt idx="0">
                  <c:v>Excessive speed</c:v>
                </c:pt>
                <c:pt idx="1">
                  <c:v>Inattention or attention diverted</c:v>
                </c:pt>
                <c:pt idx="2">
                  <c:v>Driver/ rider alcohol or drugs</c:v>
                </c:pt>
                <c:pt idx="3">
                  <c:v>Wrong course/ position</c:v>
                </c:pt>
                <c:pt idx="4">
                  <c:v>Overtaking on offside without care</c:v>
                </c:pt>
                <c:pt idx="5">
                  <c:v>Emerging from minor road without care</c:v>
                </c:pt>
                <c:pt idx="6">
                  <c:v>Turning right without care</c:v>
                </c:pt>
                <c:pt idx="7">
                  <c:v>Crossing or entering road junction without care</c:v>
                </c:pt>
                <c:pt idx="8">
                  <c:v>Driving too close</c:v>
                </c:pt>
                <c:pt idx="9">
                  <c:v>Inexperience with type of vehicle</c:v>
                </c:pt>
                <c:pt idx="10">
                  <c:v>Other</c:v>
                </c:pt>
              </c:strCache>
            </c:strRef>
          </c:cat>
          <c:val>
            <c:numRef>
              <c:f>Table21!$G$6:$G$16</c:f>
              <c:numCache>
                <c:formatCode>0%</c:formatCode>
                <c:ptCount val="11"/>
                <c:pt idx="0">
                  <c:v>0.24112149532710281</c:v>
                </c:pt>
                <c:pt idx="1">
                  <c:v>0.14579439252336449</c:v>
                </c:pt>
                <c:pt idx="2">
                  <c:v>0.13271028037383178</c:v>
                </c:pt>
                <c:pt idx="3">
                  <c:v>8.7850467289719625E-2</c:v>
                </c:pt>
                <c:pt idx="4">
                  <c:v>6.5420560747663545E-2</c:v>
                </c:pt>
                <c:pt idx="5">
                  <c:v>5.2336448598130844E-2</c:v>
                </c:pt>
                <c:pt idx="6">
                  <c:v>4.6728971962616821E-2</c:v>
                </c:pt>
                <c:pt idx="7">
                  <c:v>3.925233644859813E-2</c:v>
                </c:pt>
                <c:pt idx="8">
                  <c:v>2.8037383177570093E-2</c:v>
                </c:pt>
                <c:pt idx="9">
                  <c:v>2.8037383177570093E-2</c:v>
                </c:pt>
                <c:pt idx="10">
                  <c:v>0.13271028037383178</c:v>
                </c:pt>
              </c:numCache>
            </c:numRef>
          </c:val>
        </c:ser>
        <c:dLbls>
          <c:dLblPos val="inEnd"/>
          <c:showLegendKey val="0"/>
          <c:showVal val="1"/>
          <c:showCatName val="0"/>
          <c:showSerName val="0"/>
          <c:showPercent val="0"/>
          <c:showBubbleSize val="0"/>
        </c:dLbls>
        <c:gapWidth val="39"/>
        <c:overlap val="-7"/>
        <c:axId val="494070256"/>
        <c:axId val="494073392"/>
      </c:barChart>
      <c:catAx>
        <c:axId val="49407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73392"/>
        <c:crosses val="autoZero"/>
        <c:auto val="1"/>
        <c:lblAlgn val="ctr"/>
        <c:lblOffset val="100"/>
        <c:noMultiLvlLbl val="0"/>
      </c:catAx>
      <c:valAx>
        <c:axId val="49407339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70256"/>
        <c:crosses val="autoZero"/>
        <c:crossBetween val="between"/>
      </c:valAx>
      <c:spPr>
        <a:noFill/>
        <a:ln>
          <a:noFill/>
        </a:ln>
        <a:effectLst/>
      </c:spPr>
    </c:plotArea>
    <c:legend>
      <c:legendPos val="b"/>
      <c:layout>
        <c:manualLayout>
          <c:xMode val="edge"/>
          <c:yMode val="edge"/>
          <c:x val="0.52844192348296892"/>
          <c:y val="0.1116892680081656"/>
          <c:w val="0.35114780444312954"/>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5685298953015487E-2"/>
          <c:y val="5.0925925925925923E-2"/>
          <c:w val="0.92416818090046438"/>
          <c:h val="0.71225284339457573"/>
        </c:manualLayout>
      </c:layout>
      <c:barChart>
        <c:barDir val="col"/>
        <c:grouping val="clustered"/>
        <c:varyColors val="0"/>
        <c:ser>
          <c:idx val="0"/>
          <c:order val="0"/>
          <c:tx>
            <c:strRef>
              <c:f>Table22!$E$5</c:f>
              <c:strCache>
                <c:ptCount val="1"/>
                <c:pt idx="0">
                  <c:v>2012-2016</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Table22!$A$6:$A$13</c:f>
              <c:strCache>
                <c:ptCount val="8"/>
                <c:pt idx="0">
                  <c:v>Excessive speed </c:v>
                </c:pt>
                <c:pt idx="1">
                  <c:v>Driver/ rider alcohol or drugs</c:v>
                </c:pt>
                <c:pt idx="2">
                  <c:v>Overtaking on offside without care</c:v>
                </c:pt>
                <c:pt idx="3">
                  <c:v>Inattention or attention diverted</c:v>
                </c:pt>
                <c:pt idx="4">
                  <c:v>Wrong course/ position</c:v>
                </c:pt>
                <c:pt idx="5">
                  <c:v>Inexperience with type of vehicle</c:v>
                </c:pt>
                <c:pt idx="6">
                  <c:v>Driving too close</c:v>
                </c:pt>
                <c:pt idx="7">
                  <c:v>Other driver/rider factor</c:v>
                </c:pt>
              </c:strCache>
            </c:strRef>
          </c:cat>
          <c:val>
            <c:numRef>
              <c:f>Table22!$E$6:$E$13</c:f>
              <c:numCache>
                <c:formatCode>0%</c:formatCode>
                <c:ptCount val="8"/>
                <c:pt idx="0">
                  <c:v>0.22</c:v>
                </c:pt>
                <c:pt idx="1">
                  <c:v>0.12</c:v>
                </c:pt>
                <c:pt idx="2">
                  <c:v>0.14000000000000001</c:v>
                </c:pt>
                <c:pt idx="3">
                  <c:v>0.06</c:v>
                </c:pt>
                <c:pt idx="4">
                  <c:v>0.08</c:v>
                </c:pt>
                <c:pt idx="5">
                  <c:v>0.06</c:v>
                </c:pt>
                <c:pt idx="6">
                  <c:v>0.04</c:v>
                </c:pt>
                <c:pt idx="7">
                  <c:v>0.28000000000000003</c:v>
                </c:pt>
              </c:numCache>
            </c:numRef>
          </c:val>
        </c:ser>
        <c:ser>
          <c:idx val="1"/>
          <c:order val="1"/>
          <c:tx>
            <c:strRef>
              <c:f>Table22!$F$5</c:f>
              <c:strCache>
                <c:ptCount val="1"/>
                <c:pt idx="0">
                  <c:v>2013-2017</c:v>
                </c:pt>
              </c:strCache>
            </c:strRef>
          </c:tx>
          <c:spPr>
            <a:solidFill>
              <a:srgbClr val="FFC000"/>
            </a:solidFill>
            <a:ln>
              <a:noFill/>
            </a:ln>
            <a:effectLst/>
          </c:spPr>
          <c:invertIfNegative val="0"/>
          <c:dLbls>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1"/>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2"/>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3"/>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4"/>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5"/>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6"/>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dLbl>
              <c:idx val="7"/>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Table22!$A$6:$A$13</c:f>
              <c:strCache>
                <c:ptCount val="8"/>
                <c:pt idx="0">
                  <c:v>Excessive speed </c:v>
                </c:pt>
                <c:pt idx="1">
                  <c:v>Driver/ rider alcohol or drugs</c:v>
                </c:pt>
                <c:pt idx="2">
                  <c:v>Overtaking on offside without care</c:v>
                </c:pt>
                <c:pt idx="3">
                  <c:v>Inattention or attention diverted</c:v>
                </c:pt>
                <c:pt idx="4">
                  <c:v>Wrong course/ position</c:v>
                </c:pt>
                <c:pt idx="5">
                  <c:v>Inexperience with type of vehicle</c:v>
                </c:pt>
                <c:pt idx="6">
                  <c:v>Driving too close</c:v>
                </c:pt>
                <c:pt idx="7">
                  <c:v>Other driver/rider factor</c:v>
                </c:pt>
              </c:strCache>
            </c:strRef>
          </c:cat>
          <c:val>
            <c:numRef>
              <c:f>Table22!$F$6:$F$13</c:f>
              <c:numCache>
                <c:formatCode>0%</c:formatCode>
                <c:ptCount val="8"/>
                <c:pt idx="0">
                  <c:v>0.24444444444444444</c:v>
                </c:pt>
                <c:pt idx="1">
                  <c:v>0.13333333333333333</c:v>
                </c:pt>
                <c:pt idx="2">
                  <c:v>0.13333333333333333</c:v>
                </c:pt>
                <c:pt idx="3">
                  <c:v>8.8888888888888892E-2</c:v>
                </c:pt>
                <c:pt idx="4">
                  <c:v>8.8888888888888892E-2</c:v>
                </c:pt>
                <c:pt idx="5">
                  <c:v>6.6666666666666666E-2</c:v>
                </c:pt>
                <c:pt idx="6">
                  <c:v>4.4444444444444446E-2</c:v>
                </c:pt>
                <c:pt idx="7">
                  <c:v>0.2</c:v>
                </c:pt>
              </c:numCache>
            </c:numRef>
          </c:val>
        </c:ser>
        <c:ser>
          <c:idx val="2"/>
          <c:order val="2"/>
          <c:tx>
            <c:strRef>
              <c:f>Table22!$G$5</c:f>
              <c:strCache>
                <c:ptCount val="1"/>
                <c:pt idx="0">
                  <c:v>2014-2018</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Table22!$A$6:$A$13</c:f>
              <c:strCache>
                <c:ptCount val="8"/>
                <c:pt idx="0">
                  <c:v>Excessive speed </c:v>
                </c:pt>
                <c:pt idx="1">
                  <c:v>Driver/ rider alcohol or drugs</c:v>
                </c:pt>
                <c:pt idx="2">
                  <c:v>Overtaking on offside without care</c:v>
                </c:pt>
                <c:pt idx="3">
                  <c:v>Inattention or attention diverted</c:v>
                </c:pt>
                <c:pt idx="4">
                  <c:v>Wrong course/ position</c:v>
                </c:pt>
                <c:pt idx="5">
                  <c:v>Inexperience with type of vehicle</c:v>
                </c:pt>
                <c:pt idx="6">
                  <c:v>Driving too close</c:v>
                </c:pt>
                <c:pt idx="7">
                  <c:v>Other driver/rider factor</c:v>
                </c:pt>
              </c:strCache>
            </c:strRef>
          </c:cat>
          <c:val>
            <c:numRef>
              <c:f>Table22!$G$6:$G$13</c:f>
              <c:numCache>
                <c:formatCode>0%</c:formatCode>
                <c:ptCount val="8"/>
                <c:pt idx="0">
                  <c:v>0.16666666666666666</c:v>
                </c:pt>
                <c:pt idx="1">
                  <c:v>0.14285714285714285</c:v>
                </c:pt>
                <c:pt idx="2">
                  <c:v>9.5238095238095233E-2</c:v>
                </c:pt>
                <c:pt idx="3">
                  <c:v>9.5238095238095233E-2</c:v>
                </c:pt>
                <c:pt idx="4">
                  <c:v>9.5238095238095233E-2</c:v>
                </c:pt>
                <c:pt idx="5">
                  <c:v>9.5238095238095233E-2</c:v>
                </c:pt>
                <c:pt idx="6">
                  <c:v>7.1428571428571425E-2</c:v>
                </c:pt>
                <c:pt idx="7">
                  <c:v>0.23809523809523808</c:v>
                </c:pt>
              </c:numCache>
            </c:numRef>
          </c:val>
        </c:ser>
        <c:dLbls>
          <c:dLblPos val="inEnd"/>
          <c:showLegendKey val="0"/>
          <c:showVal val="1"/>
          <c:showCatName val="0"/>
          <c:showSerName val="0"/>
          <c:showPercent val="0"/>
          <c:showBubbleSize val="0"/>
        </c:dLbls>
        <c:gapWidth val="49"/>
        <c:overlap val="-7"/>
        <c:axId val="494067512"/>
        <c:axId val="494069472"/>
      </c:barChart>
      <c:catAx>
        <c:axId val="494067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69472"/>
        <c:crosses val="autoZero"/>
        <c:auto val="1"/>
        <c:lblAlgn val="ctr"/>
        <c:lblOffset val="100"/>
        <c:noMultiLvlLbl val="0"/>
      </c:catAx>
      <c:valAx>
        <c:axId val="49406947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067512"/>
        <c:crosses val="autoZero"/>
        <c:crossBetween val="between"/>
      </c:valAx>
      <c:spPr>
        <a:noFill/>
        <a:ln>
          <a:noFill/>
        </a:ln>
        <a:effectLst/>
      </c:spPr>
    </c:plotArea>
    <c:legend>
      <c:legendPos val="b"/>
      <c:layout>
        <c:manualLayout>
          <c:xMode val="edge"/>
          <c:yMode val="edge"/>
          <c:x val="0.40433853964975691"/>
          <c:y val="6.5392971711869349E-2"/>
          <c:w val="0.40092480243248285"/>
          <c:h val="0.10610637212015164"/>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Table23!$A$4:$A$14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Table23!$B$4:$B$14</c:f>
              <c:numCache>
                <c:formatCode>General</c:formatCode>
                <c:ptCount val="11"/>
                <c:pt idx="0">
                  <c:v>50</c:v>
                </c:pt>
                <c:pt idx="1">
                  <c:v>64</c:v>
                </c:pt>
                <c:pt idx="2">
                  <c:v>42</c:v>
                </c:pt>
                <c:pt idx="3">
                  <c:v>33</c:v>
                </c:pt>
                <c:pt idx="4">
                  <c:v>31</c:v>
                </c:pt>
                <c:pt idx="5">
                  <c:v>23</c:v>
                </c:pt>
                <c:pt idx="6">
                  <c:v>29</c:v>
                </c:pt>
                <c:pt idx="7">
                  <c:v>25</c:v>
                </c:pt>
                <c:pt idx="8">
                  <c:v>23</c:v>
                </c:pt>
                <c:pt idx="9">
                  <c:v>26</c:v>
                </c:pt>
                <c:pt idx="10">
                  <c:v>26</c:v>
                </c:pt>
              </c:numCache>
            </c:numRef>
          </c:val>
          <c:smooth val="0"/>
        </c:ser>
        <c:ser>
          <c:idx val="1"/>
          <c:order val="1"/>
          <c:spPr>
            <a:ln w="28575" cap="rnd">
              <a:solidFill>
                <a:srgbClr val="FFC000"/>
              </a:solidFill>
              <a:prstDash val="dash"/>
              <a:round/>
            </a:ln>
            <a:effectLst/>
          </c:spPr>
          <c:marker>
            <c:symbol val="none"/>
          </c:marker>
          <c:cat>
            <c:numRef>
              <c:f>Table23!$A$4:$A$14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Table23!$C$4:$C$14</c:f>
              <c:numCache>
                <c:formatCode>General</c:formatCode>
                <c:ptCount val="11"/>
                <c:pt idx="0">
                  <c:v>26.2</c:v>
                </c:pt>
                <c:pt idx="1">
                  <c:v>26.2</c:v>
                </c:pt>
                <c:pt idx="2">
                  <c:v>26.2</c:v>
                </c:pt>
                <c:pt idx="3">
                  <c:v>26.2</c:v>
                </c:pt>
                <c:pt idx="4">
                  <c:v>26.2</c:v>
                </c:pt>
                <c:pt idx="5">
                  <c:v>26.2</c:v>
                </c:pt>
                <c:pt idx="6">
                  <c:v>26.2</c:v>
                </c:pt>
                <c:pt idx="7">
                  <c:v>26.2</c:v>
                </c:pt>
                <c:pt idx="8">
                  <c:v>26.2</c:v>
                </c:pt>
                <c:pt idx="9">
                  <c:v>26.2</c:v>
                </c:pt>
                <c:pt idx="10">
                  <c:v>26.2</c:v>
                </c:pt>
              </c:numCache>
            </c:numRef>
          </c:val>
          <c:smooth val="0"/>
        </c:ser>
        <c:dLbls>
          <c:showLegendKey val="0"/>
          <c:showVal val="0"/>
          <c:showCatName val="0"/>
          <c:showSerName val="0"/>
          <c:showPercent val="0"/>
          <c:showBubbleSize val="0"/>
        </c:dLbls>
        <c:smooth val="0"/>
        <c:axId val="494072608"/>
        <c:axId val="494071040"/>
      </c:lineChart>
      <c:catAx>
        <c:axId val="494072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1040"/>
        <c:crosses val="autoZero"/>
        <c:auto val="1"/>
        <c:lblAlgn val="ctr"/>
        <c:lblOffset val="100"/>
        <c:noMultiLvlLbl val="0"/>
      </c:catAx>
      <c:valAx>
        <c:axId val="494071040"/>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2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Table23!$A$23:$A$29</c:f>
              <c:strCache>
                <c:ptCount val="7"/>
                <c:pt idx="0">
                  <c:v>2008-2012</c:v>
                </c:pt>
                <c:pt idx="1">
                  <c:v>2009-2013</c:v>
                </c:pt>
                <c:pt idx="2">
                  <c:v>2010-2014</c:v>
                </c:pt>
                <c:pt idx="3">
                  <c:v>2011-2015</c:v>
                </c:pt>
                <c:pt idx="4">
                  <c:v>2012-2016</c:v>
                </c:pt>
                <c:pt idx="5">
                  <c:v>2013-2017</c:v>
                </c:pt>
                <c:pt idx="6">
                  <c:v>2014-2018</c:v>
                </c:pt>
              </c:strCache>
            </c:strRef>
          </c:cat>
          <c:val>
            <c:numRef>
              <c:f>Table23!$B$23:$B$29</c:f>
              <c:numCache>
                <c:formatCode>0</c:formatCode>
                <c:ptCount val="7"/>
                <c:pt idx="0">
                  <c:v>44</c:v>
                </c:pt>
                <c:pt idx="1">
                  <c:v>38.6</c:v>
                </c:pt>
                <c:pt idx="2">
                  <c:v>31.6</c:v>
                </c:pt>
                <c:pt idx="3">
                  <c:v>28.2</c:v>
                </c:pt>
                <c:pt idx="4">
                  <c:v>26.2</c:v>
                </c:pt>
                <c:pt idx="5">
                  <c:v>25.2</c:v>
                </c:pt>
                <c:pt idx="6">
                  <c:v>25.8</c:v>
                </c:pt>
              </c:numCache>
            </c:numRef>
          </c:val>
          <c:smooth val="0"/>
        </c:ser>
        <c:ser>
          <c:idx val="1"/>
          <c:order val="1"/>
          <c:spPr>
            <a:ln w="28575" cap="rnd">
              <a:solidFill>
                <a:srgbClr val="FFC000"/>
              </a:solidFill>
              <a:prstDash val="dash"/>
              <a:round/>
            </a:ln>
            <a:effectLst/>
          </c:spPr>
          <c:marker>
            <c:symbol val="none"/>
          </c:marker>
          <c:cat>
            <c:strRef>
              <c:f>Table23!$A$23:$A$29</c:f>
              <c:strCache>
                <c:ptCount val="7"/>
                <c:pt idx="0">
                  <c:v>2008-2012</c:v>
                </c:pt>
                <c:pt idx="1">
                  <c:v>2009-2013</c:v>
                </c:pt>
                <c:pt idx="2">
                  <c:v>2010-2014</c:v>
                </c:pt>
                <c:pt idx="3">
                  <c:v>2011-2015</c:v>
                </c:pt>
                <c:pt idx="4">
                  <c:v>2012-2016</c:v>
                </c:pt>
                <c:pt idx="5">
                  <c:v>2013-2017</c:v>
                </c:pt>
                <c:pt idx="6">
                  <c:v>2014-2018</c:v>
                </c:pt>
              </c:strCache>
            </c:strRef>
          </c:cat>
          <c:val>
            <c:numRef>
              <c:f>Table23!$C$23:$C$29</c:f>
              <c:numCache>
                <c:formatCode>General</c:formatCode>
                <c:ptCount val="7"/>
                <c:pt idx="0">
                  <c:v>26.2</c:v>
                </c:pt>
                <c:pt idx="1">
                  <c:v>26.2</c:v>
                </c:pt>
                <c:pt idx="2">
                  <c:v>26.2</c:v>
                </c:pt>
                <c:pt idx="3">
                  <c:v>26.2</c:v>
                </c:pt>
                <c:pt idx="4">
                  <c:v>26.2</c:v>
                </c:pt>
                <c:pt idx="5">
                  <c:v>26.2</c:v>
                </c:pt>
                <c:pt idx="6">
                  <c:v>26.2</c:v>
                </c:pt>
              </c:numCache>
            </c:numRef>
          </c:val>
          <c:smooth val="0"/>
        </c:ser>
        <c:dLbls>
          <c:showLegendKey val="0"/>
          <c:showVal val="0"/>
          <c:showCatName val="0"/>
          <c:showSerName val="0"/>
          <c:showPercent val="0"/>
          <c:showBubbleSize val="0"/>
        </c:dLbls>
        <c:smooth val="0"/>
        <c:axId val="494067904"/>
        <c:axId val="494073000"/>
      </c:lineChart>
      <c:catAx>
        <c:axId val="494067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3000"/>
        <c:crosses val="autoZero"/>
        <c:auto val="1"/>
        <c:lblAlgn val="ctr"/>
        <c:lblOffset val="100"/>
        <c:noMultiLvlLbl val="0"/>
      </c:catAx>
      <c:valAx>
        <c:axId val="49407300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679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358705161854769E-2"/>
          <c:y val="5.0925925925925923E-2"/>
          <c:w val="0.90686351706036761"/>
          <c:h val="0.8416746864975212"/>
        </c:manualLayout>
      </c:layout>
      <c:lineChart>
        <c:grouping val="standard"/>
        <c:varyColors val="0"/>
        <c:ser>
          <c:idx val="0"/>
          <c:order val="0"/>
          <c:spPr>
            <a:ln w="50800" cap="rnd">
              <a:solidFill>
                <a:schemeClr val="accent5">
                  <a:lumMod val="75000"/>
                </a:schemeClr>
              </a:solidFill>
              <a:round/>
            </a:ln>
            <a:effectLst/>
          </c:spPr>
          <c:marker>
            <c:symbol val="none"/>
          </c:marker>
          <c:cat>
            <c:strRef>
              <c:f>Table3!$A$24:$A$30</c:f>
              <c:strCache>
                <c:ptCount val="7"/>
                <c:pt idx="0">
                  <c:v>2008-2012</c:v>
                </c:pt>
                <c:pt idx="1">
                  <c:v>2009-2013</c:v>
                </c:pt>
                <c:pt idx="2">
                  <c:v>2010-2014</c:v>
                </c:pt>
                <c:pt idx="3">
                  <c:v>2011-2015</c:v>
                </c:pt>
                <c:pt idx="4">
                  <c:v>2012-2016</c:v>
                </c:pt>
                <c:pt idx="5">
                  <c:v>2013-2017</c:v>
                </c:pt>
                <c:pt idx="6">
                  <c:v>2014-2018</c:v>
                </c:pt>
              </c:strCache>
            </c:strRef>
          </c:cat>
          <c:val>
            <c:numRef>
              <c:f>Table3!$B$24:$B$30</c:f>
              <c:numCache>
                <c:formatCode>0</c:formatCode>
                <c:ptCount val="7"/>
                <c:pt idx="0">
                  <c:v>188.8</c:v>
                </c:pt>
                <c:pt idx="1">
                  <c:v>171.2</c:v>
                </c:pt>
                <c:pt idx="2">
                  <c:v>155.80000000000001</c:v>
                </c:pt>
                <c:pt idx="3">
                  <c:v>149.4</c:v>
                </c:pt>
                <c:pt idx="4">
                  <c:v>147.19999999999999</c:v>
                </c:pt>
                <c:pt idx="5">
                  <c:v>147.19999999999999</c:v>
                </c:pt>
                <c:pt idx="6">
                  <c:v>148.80000000000001</c:v>
                </c:pt>
              </c:numCache>
            </c:numRef>
          </c:val>
          <c:smooth val="0"/>
        </c:ser>
        <c:ser>
          <c:idx val="1"/>
          <c:order val="1"/>
          <c:spPr>
            <a:ln w="28575" cap="rnd">
              <a:solidFill>
                <a:srgbClr val="FFC000"/>
              </a:solidFill>
              <a:prstDash val="dash"/>
              <a:round/>
            </a:ln>
            <a:effectLst/>
          </c:spPr>
          <c:marker>
            <c:symbol val="none"/>
          </c:marker>
          <c:cat>
            <c:strRef>
              <c:f>Table3!$A$24:$A$30</c:f>
              <c:strCache>
                <c:ptCount val="7"/>
                <c:pt idx="0">
                  <c:v>2008-2012</c:v>
                </c:pt>
                <c:pt idx="1">
                  <c:v>2009-2013</c:v>
                </c:pt>
                <c:pt idx="2">
                  <c:v>2010-2014</c:v>
                </c:pt>
                <c:pt idx="3">
                  <c:v>2011-2015</c:v>
                </c:pt>
                <c:pt idx="4">
                  <c:v>2012-2016</c:v>
                </c:pt>
                <c:pt idx="5">
                  <c:v>2013-2017</c:v>
                </c:pt>
                <c:pt idx="6">
                  <c:v>2014-2018</c:v>
                </c:pt>
              </c:strCache>
            </c:strRef>
          </c:cat>
          <c:val>
            <c:numRef>
              <c:f>Table3!$F$24:$F$30</c:f>
              <c:numCache>
                <c:formatCode>0.0</c:formatCode>
                <c:ptCount val="7"/>
                <c:pt idx="0">
                  <c:v>147.19999999999999</c:v>
                </c:pt>
                <c:pt idx="1">
                  <c:v>147.19999999999999</c:v>
                </c:pt>
                <c:pt idx="2">
                  <c:v>147.19999999999999</c:v>
                </c:pt>
                <c:pt idx="3">
                  <c:v>147.19999999999999</c:v>
                </c:pt>
                <c:pt idx="4">
                  <c:v>147.19999999999999</c:v>
                </c:pt>
                <c:pt idx="5">
                  <c:v>147.19999999999999</c:v>
                </c:pt>
                <c:pt idx="6">
                  <c:v>147.19999999999999</c:v>
                </c:pt>
              </c:numCache>
            </c:numRef>
          </c:val>
          <c:smooth val="0"/>
        </c:ser>
        <c:dLbls>
          <c:showLegendKey val="0"/>
          <c:showVal val="0"/>
          <c:showCatName val="0"/>
          <c:showSerName val="0"/>
          <c:showPercent val="0"/>
          <c:showBubbleSize val="0"/>
        </c:dLbls>
        <c:smooth val="0"/>
        <c:axId val="239577752"/>
        <c:axId val="239575008"/>
      </c:lineChart>
      <c:catAx>
        <c:axId val="239577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5008"/>
        <c:crosses val="autoZero"/>
        <c:auto val="1"/>
        <c:lblAlgn val="ctr"/>
        <c:lblOffset val="100"/>
        <c:noMultiLvlLbl val="0"/>
      </c:catAx>
      <c:valAx>
        <c:axId val="23957500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77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Table24!$A$4:$A$14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Table24!$B$4:$B$14</c:f>
              <c:numCache>
                <c:formatCode>General</c:formatCode>
                <c:ptCount val="11"/>
                <c:pt idx="0">
                  <c:v>6</c:v>
                </c:pt>
                <c:pt idx="1">
                  <c:v>5</c:v>
                </c:pt>
                <c:pt idx="2">
                  <c:v>3</c:v>
                </c:pt>
                <c:pt idx="3">
                  <c:v>2</c:v>
                </c:pt>
                <c:pt idx="4">
                  <c:v>1</c:v>
                </c:pt>
                <c:pt idx="5">
                  <c:v>5</c:v>
                </c:pt>
                <c:pt idx="6">
                  <c:v>2</c:v>
                </c:pt>
                <c:pt idx="7">
                  <c:v>0</c:v>
                </c:pt>
                <c:pt idx="8">
                  <c:v>3</c:v>
                </c:pt>
                <c:pt idx="9">
                  <c:v>1</c:v>
                </c:pt>
                <c:pt idx="10">
                  <c:v>1</c:v>
                </c:pt>
              </c:numCache>
            </c:numRef>
          </c:val>
          <c:smooth val="0"/>
        </c:ser>
        <c:ser>
          <c:idx val="1"/>
          <c:order val="1"/>
          <c:spPr>
            <a:ln w="28575" cap="rnd">
              <a:solidFill>
                <a:srgbClr val="FFC000"/>
              </a:solidFill>
              <a:prstDash val="dash"/>
              <a:round/>
            </a:ln>
            <a:effectLst/>
          </c:spPr>
          <c:marker>
            <c:symbol val="none"/>
          </c:marker>
          <c:cat>
            <c:numRef>
              <c:f>Table24!$A$4:$A$14</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Table24!$C$4:$C$14</c:f>
              <c:numCache>
                <c:formatCode>0</c:formatCode>
                <c:ptCount val="11"/>
                <c:pt idx="0">
                  <c:v>2.2000000000000002</c:v>
                </c:pt>
                <c:pt idx="1">
                  <c:v>2.2000000000000002</c:v>
                </c:pt>
                <c:pt idx="2">
                  <c:v>2.2000000000000002</c:v>
                </c:pt>
                <c:pt idx="3">
                  <c:v>2.2000000000000002</c:v>
                </c:pt>
                <c:pt idx="4">
                  <c:v>2.2000000000000002</c:v>
                </c:pt>
                <c:pt idx="5">
                  <c:v>2.2000000000000002</c:v>
                </c:pt>
                <c:pt idx="6">
                  <c:v>2.2000000000000002</c:v>
                </c:pt>
                <c:pt idx="7">
                  <c:v>2.2000000000000002</c:v>
                </c:pt>
                <c:pt idx="8">
                  <c:v>2.2000000000000002</c:v>
                </c:pt>
                <c:pt idx="9">
                  <c:v>2.2000000000000002</c:v>
                </c:pt>
                <c:pt idx="10">
                  <c:v>2.2000000000000002</c:v>
                </c:pt>
              </c:numCache>
            </c:numRef>
          </c:val>
          <c:smooth val="0"/>
        </c:ser>
        <c:dLbls>
          <c:showLegendKey val="0"/>
          <c:showVal val="0"/>
          <c:showCatName val="0"/>
          <c:showSerName val="0"/>
          <c:showPercent val="0"/>
          <c:showBubbleSize val="0"/>
        </c:dLbls>
        <c:smooth val="0"/>
        <c:axId val="494070648"/>
        <c:axId val="494071824"/>
      </c:lineChart>
      <c:catAx>
        <c:axId val="494070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1824"/>
        <c:crosses val="autoZero"/>
        <c:auto val="1"/>
        <c:lblAlgn val="ctr"/>
        <c:lblOffset val="100"/>
        <c:noMultiLvlLbl val="0"/>
      </c:catAx>
      <c:valAx>
        <c:axId val="4940718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0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47625" cap="rnd">
              <a:solidFill>
                <a:schemeClr val="accent5">
                  <a:lumMod val="75000"/>
                </a:schemeClr>
              </a:solidFill>
              <a:round/>
            </a:ln>
            <a:effectLst/>
          </c:spPr>
          <c:marker>
            <c:symbol val="none"/>
          </c:marker>
          <c:cat>
            <c:strRef>
              <c:f>Table24!$A$23:$A$29</c:f>
              <c:strCache>
                <c:ptCount val="7"/>
                <c:pt idx="0">
                  <c:v>2008-2012</c:v>
                </c:pt>
                <c:pt idx="1">
                  <c:v>2009-2013</c:v>
                </c:pt>
                <c:pt idx="2">
                  <c:v>2010-2014</c:v>
                </c:pt>
                <c:pt idx="3">
                  <c:v>2011-2015</c:v>
                </c:pt>
                <c:pt idx="4">
                  <c:v>2012-2016</c:v>
                </c:pt>
                <c:pt idx="5">
                  <c:v>2013-2017</c:v>
                </c:pt>
                <c:pt idx="6">
                  <c:v>2014-2018</c:v>
                </c:pt>
              </c:strCache>
            </c:strRef>
          </c:cat>
          <c:val>
            <c:numRef>
              <c:f>Table24!$B$23:$B$29</c:f>
              <c:numCache>
                <c:formatCode>0</c:formatCode>
                <c:ptCount val="7"/>
                <c:pt idx="0">
                  <c:v>3.4</c:v>
                </c:pt>
                <c:pt idx="1">
                  <c:v>3.2</c:v>
                </c:pt>
                <c:pt idx="2">
                  <c:v>2.6</c:v>
                </c:pt>
                <c:pt idx="3">
                  <c:v>2</c:v>
                </c:pt>
                <c:pt idx="4">
                  <c:v>2.2000000000000002</c:v>
                </c:pt>
                <c:pt idx="5">
                  <c:v>2.2000000000000002</c:v>
                </c:pt>
                <c:pt idx="6">
                  <c:v>1.4</c:v>
                </c:pt>
              </c:numCache>
            </c:numRef>
          </c:val>
          <c:smooth val="0"/>
        </c:ser>
        <c:ser>
          <c:idx val="1"/>
          <c:order val="1"/>
          <c:spPr>
            <a:ln w="28575" cap="rnd">
              <a:solidFill>
                <a:srgbClr val="FFC000"/>
              </a:solidFill>
              <a:prstDash val="dash"/>
              <a:round/>
            </a:ln>
            <a:effectLst/>
          </c:spPr>
          <c:marker>
            <c:symbol val="none"/>
          </c:marker>
          <c:cat>
            <c:strRef>
              <c:f>Table24!$A$23:$A$29</c:f>
              <c:strCache>
                <c:ptCount val="7"/>
                <c:pt idx="0">
                  <c:v>2008-2012</c:v>
                </c:pt>
                <c:pt idx="1">
                  <c:v>2009-2013</c:v>
                </c:pt>
                <c:pt idx="2">
                  <c:v>2010-2014</c:v>
                </c:pt>
                <c:pt idx="3">
                  <c:v>2011-2015</c:v>
                </c:pt>
                <c:pt idx="4">
                  <c:v>2012-2016</c:v>
                </c:pt>
                <c:pt idx="5">
                  <c:v>2013-2017</c:v>
                </c:pt>
                <c:pt idx="6">
                  <c:v>2014-2018</c:v>
                </c:pt>
              </c:strCache>
            </c:strRef>
          </c:cat>
          <c:val>
            <c:numRef>
              <c:f>Table24!$C$23:$C$29</c:f>
              <c:numCache>
                <c:formatCode>General</c:formatCode>
                <c:ptCount val="7"/>
                <c:pt idx="0">
                  <c:v>2.2000000000000002</c:v>
                </c:pt>
                <c:pt idx="1">
                  <c:v>2.2000000000000002</c:v>
                </c:pt>
                <c:pt idx="2">
                  <c:v>2.2000000000000002</c:v>
                </c:pt>
                <c:pt idx="3">
                  <c:v>2.2000000000000002</c:v>
                </c:pt>
                <c:pt idx="4">
                  <c:v>2.2000000000000002</c:v>
                </c:pt>
                <c:pt idx="5">
                  <c:v>2.2000000000000002</c:v>
                </c:pt>
                <c:pt idx="6">
                  <c:v>2.2000000000000002</c:v>
                </c:pt>
              </c:numCache>
            </c:numRef>
          </c:val>
          <c:smooth val="0"/>
        </c:ser>
        <c:dLbls>
          <c:showLegendKey val="0"/>
          <c:showVal val="0"/>
          <c:showCatName val="0"/>
          <c:showSerName val="0"/>
          <c:showPercent val="0"/>
          <c:showBubbleSize val="0"/>
        </c:dLbls>
        <c:smooth val="0"/>
        <c:axId val="494073784"/>
        <c:axId val="494262728"/>
      </c:lineChart>
      <c:catAx>
        <c:axId val="494073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62728"/>
        <c:crosses val="autoZero"/>
        <c:auto val="1"/>
        <c:lblAlgn val="ctr"/>
        <c:lblOffset val="100"/>
        <c:noMultiLvlLbl val="0"/>
      </c:catAx>
      <c:valAx>
        <c:axId val="49426272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073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Table26!$A$26:$A$32</c:f>
              <c:strCache>
                <c:ptCount val="7"/>
                <c:pt idx="0">
                  <c:v>2008-2012</c:v>
                </c:pt>
                <c:pt idx="1">
                  <c:v>2009-2013</c:v>
                </c:pt>
                <c:pt idx="2">
                  <c:v>2010-2014</c:v>
                </c:pt>
                <c:pt idx="3">
                  <c:v>2011-2015</c:v>
                </c:pt>
                <c:pt idx="4">
                  <c:v>2012-2016</c:v>
                </c:pt>
                <c:pt idx="5">
                  <c:v>2013-2017</c:v>
                </c:pt>
                <c:pt idx="6">
                  <c:v>2014-2018</c:v>
                </c:pt>
              </c:strCache>
            </c:strRef>
          </c:cat>
          <c:val>
            <c:numRef>
              <c:f>Table26!$M$26:$M$32</c:f>
              <c:numCache>
                <c:formatCode>0</c:formatCode>
                <c:ptCount val="7"/>
                <c:pt idx="0">
                  <c:v>154</c:v>
                </c:pt>
                <c:pt idx="1">
                  <c:v>124</c:v>
                </c:pt>
                <c:pt idx="2">
                  <c:v>80.400000000000006</c:v>
                </c:pt>
                <c:pt idx="3">
                  <c:v>57</c:v>
                </c:pt>
                <c:pt idx="4">
                  <c:v>53</c:v>
                </c:pt>
                <c:pt idx="5">
                  <c:v>52.8</c:v>
                </c:pt>
                <c:pt idx="6">
                  <c:v>56.2</c:v>
                </c:pt>
              </c:numCache>
            </c:numRef>
          </c:val>
          <c:smooth val="0"/>
        </c:ser>
        <c:ser>
          <c:idx val="1"/>
          <c:order val="1"/>
          <c:spPr>
            <a:ln w="28575" cap="rnd">
              <a:solidFill>
                <a:srgbClr val="FFC000"/>
              </a:solidFill>
              <a:prstDash val="dash"/>
              <a:round/>
            </a:ln>
            <a:effectLst/>
          </c:spPr>
          <c:marker>
            <c:symbol val="none"/>
          </c:marker>
          <c:cat>
            <c:strRef>
              <c:f>Table26!$A$26:$A$32</c:f>
              <c:strCache>
                <c:ptCount val="7"/>
                <c:pt idx="0">
                  <c:v>2008-2012</c:v>
                </c:pt>
                <c:pt idx="1">
                  <c:v>2009-2013</c:v>
                </c:pt>
                <c:pt idx="2">
                  <c:v>2010-2014</c:v>
                </c:pt>
                <c:pt idx="3">
                  <c:v>2011-2015</c:v>
                </c:pt>
                <c:pt idx="4">
                  <c:v>2012-2016</c:v>
                </c:pt>
                <c:pt idx="5">
                  <c:v>2013-2017</c:v>
                </c:pt>
                <c:pt idx="6">
                  <c:v>2014-2018</c:v>
                </c:pt>
              </c:strCache>
            </c:strRef>
          </c:cat>
          <c:val>
            <c:numRef>
              <c:f>Table26!$N$26:$N$32</c:f>
              <c:numCache>
                <c:formatCode>0</c:formatCode>
                <c:ptCount val="7"/>
                <c:pt idx="0">
                  <c:v>53</c:v>
                </c:pt>
                <c:pt idx="1">
                  <c:v>53</c:v>
                </c:pt>
                <c:pt idx="2">
                  <c:v>53</c:v>
                </c:pt>
                <c:pt idx="3">
                  <c:v>53</c:v>
                </c:pt>
                <c:pt idx="4">
                  <c:v>53</c:v>
                </c:pt>
                <c:pt idx="5">
                  <c:v>53</c:v>
                </c:pt>
                <c:pt idx="6">
                  <c:v>53</c:v>
                </c:pt>
              </c:numCache>
            </c:numRef>
          </c:val>
          <c:smooth val="0"/>
        </c:ser>
        <c:dLbls>
          <c:showLegendKey val="0"/>
          <c:showVal val="0"/>
          <c:showCatName val="0"/>
          <c:showSerName val="0"/>
          <c:showPercent val="0"/>
          <c:showBubbleSize val="0"/>
        </c:dLbls>
        <c:smooth val="0"/>
        <c:axId val="494257240"/>
        <c:axId val="494261944"/>
      </c:lineChart>
      <c:catAx>
        <c:axId val="494257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61944"/>
        <c:crosses val="autoZero"/>
        <c:auto val="1"/>
        <c:lblAlgn val="ctr"/>
        <c:lblOffset val="100"/>
        <c:noMultiLvlLbl val="0"/>
      </c:catAx>
      <c:valAx>
        <c:axId val="494261944"/>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572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Table26!$A$5:$A$15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Table26!$M$5:$M$15</c:f>
              <c:numCache>
                <c:formatCode>General</c:formatCode>
                <c:ptCount val="11"/>
                <c:pt idx="0">
                  <c:v>203</c:v>
                </c:pt>
                <c:pt idx="1">
                  <c:v>265</c:v>
                </c:pt>
                <c:pt idx="2">
                  <c:v>170</c:v>
                </c:pt>
                <c:pt idx="3">
                  <c:v>73</c:v>
                </c:pt>
                <c:pt idx="4">
                  <c:v>59</c:v>
                </c:pt>
                <c:pt idx="5">
                  <c:v>53</c:v>
                </c:pt>
                <c:pt idx="6">
                  <c:v>47</c:v>
                </c:pt>
                <c:pt idx="7">
                  <c:v>53</c:v>
                </c:pt>
                <c:pt idx="8">
                  <c:v>53</c:v>
                </c:pt>
                <c:pt idx="9" formatCode="0">
                  <c:v>58</c:v>
                </c:pt>
                <c:pt idx="10">
                  <c:v>70</c:v>
                </c:pt>
              </c:numCache>
            </c:numRef>
          </c:val>
          <c:smooth val="0"/>
        </c:ser>
        <c:ser>
          <c:idx val="1"/>
          <c:order val="1"/>
          <c:spPr>
            <a:ln w="28575" cap="rnd">
              <a:solidFill>
                <a:srgbClr val="FFC000"/>
              </a:solidFill>
              <a:prstDash val="dash"/>
              <a:round/>
            </a:ln>
            <a:effectLst/>
          </c:spPr>
          <c:marker>
            <c:symbol val="none"/>
          </c:marker>
          <c:cat>
            <c:numRef>
              <c:f>Table26!$A$5:$A$15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Table26!$N$5:$N$15</c:f>
              <c:numCache>
                <c:formatCode>General</c:formatCode>
                <c:ptCount val="11"/>
                <c:pt idx="0">
                  <c:v>53</c:v>
                </c:pt>
                <c:pt idx="1">
                  <c:v>53</c:v>
                </c:pt>
                <c:pt idx="2">
                  <c:v>53</c:v>
                </c:pt>
                <c:pt idx="3">
                  <c:v>53</c:v>
                </c:pt>
                <c:pt idx="4">
                  <c:v>53</c:v>
                </c:pt>
                <c:pt idx="5">
                  <c:v>53</c:v>
                </c:pt>
                <c:pt idx="6">
                  <c:v>53</c:v>
                </c:pt>
                <c:pt idx="7">
                  <c:v>53</c:v>
                </c:pt>
                <c:pt idx="8">
                  <c:v>53</c:v>
                </c:pt>
                <c:pt idx="9">
                  <c:v>53</c:v>
                </c:pt>
                <c:pt idx="10">
                  <c:v>53</c:v>
                </c:pt>
              </c:numCache>
            </c:numRef>
          </c:val>
          <c:smooth val="0"/>
        </c:ser>
        <c:dLbls>
          <c:showLegendKey val="0"/>
          <c:showVal val="0"/>
          <c:showCatName val="0"/>
          <c:showSerName val="0"/>
          <c:showPercent val="0"/>
          <c:showBubbleSize val="0"/>
        </c:dLbls>
        <c:smooth val="0"/>
        <c:axId val="494262336"/>
        <c:axId val="494261552"/>
      </c:lineChart>
      <c:catAx>
        <c:axId val="494262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61552"/>
        <c:crosses val="autoZero"/>
        <c:auto val="1"/>
        <c:lblAlgn val="ctr"/>
        <c:lblOffset val="100"/>
        <c:noMultiLvlLbl val="0"/>
      </c:catAx>
      <c:valAx>
        <c:axId val="494261552"/>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62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811232725671838E-2"/>
          <c:y val="5.0925925925925923E-2"/>
          <c:w val="0.91310234572585558"/>
          <c:h val="0.76310950714494019"/>
        </c:manualLayout>
      </c:layout>
      <c:barChart>
        <c:barDir val="col"/>
        <c:grouping val="clustered"/>
        <c:varyColors val="0"/>
        <c:ser>
          <c:idx val="0"/>
          <c:order val="0"/>
          <c:tx>
            <c:v>2017/18</c:v>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Table27!$C$42:$C$47</c:f>
                <c:numCache>
                  <c:formatCode>General</c:formatCode>
                  <c:ptCount val="6"/>
                  <c:pt idx="0">
                    <c:v>5.9358234827796279E-2</c:v>
                  </c:pt>
                  <c:pt idx="1">
                    <c:v>2.2357134605416711E-2</c:v>
                  </c:pt>
                  <c:pt idx="2">
                    <c:v>0.12708164354349571</c:v>
                  </c:pt>
                  <c:pt idx="3">
                    <c:v>8.3506565636967206E-2</c:v>
                  </c:pt>
                  <c:pt idx="4">
                    <c:v>4.3934902322328363E-2</c:v>
                  </c:pt>
                  <c:pt idx="5">
                    <c:v>1.8516690042384064E-2</c:v>
                  </c:pt>
                </c:numCache>
              </c:numRef>
            </c:plus>
            <c:minus>
              <c:numRef>
                <c:f>Table27!$C$42:$C$47</c:f>
                <c:numCache>
                  <c:formatCode>General</c:formatCode>
                  <c:ptCount val="6"/>
                  <c:pt idx="0">
                    <c:v>5.9358234827796279E-2</c:v>
                  </c:pt>
                  <c:pt idx="1">
                    <c:v>2.2357134605416711E-2</c:v>
                  </c:pt>
                  <c:pt idx="2">
                    <c:v>0.12708164354349571</c:v>
                  </c:pt>
                  <c:pt idx="3">
                    <c:v>8.3506565636967206E-2</c:v>
                  </c:pt>
                  <c:pt idx="4">
                    <c:v>4.3934902322328363E-2</c:v>
                  </c:pt>
                  <c:pt idx="5">
                    <c:v>1.8516690042384064E-2</c:v>
                  </c:pt>
                </c:numCache>
              </c:numRef>
            </c:minus>
            <c:spPr>
              <a:noFill/>
              <a:ln w="9525" cap="flat" cmpd="sng" algn="ctr">
                <a:solidFill>
                  <a:schemeClr val="tx1"/>
                </a:solidFill>
                <a:round/>
              </a:ln>
              <a:effectLst/>
            </c:spPr>
          </c:errBars>
          <c:cat>
            <c:strRef>
              <c:f>Table27!$B$17:$B$22</c:f>
              <c:strCache>
                <c:ptCount val="6"/>
                <c:pt idx="0">
                  <c:v>Yes - driver with less than 2 years experience</c:v>
                </c:pt>
                <c:pt idx="1">
                  <c:v>Yes - driver with more than 2 years experience</c:v>
                </c:pt>
                <c:pt idx="2">
                  <c:v>No - currently learning to drive</c:v>
                </c:pt>
                <c:pt idx="3">
                  <c:v>No - driving license has expired</c:v>
                </c:pt>
                <c:pt idx="4">
                  <c:v>No - never learned to drive</c:v>
                </c:pt>
                <c:pt idx="5">
                  <c:v>Total</c:v>
                </c:pt>
              </c:strCache>
            </c:strRef>
          </c:cat>
          <c:val>
            <c:numRef>
              <c:f>Table27!$C$17:$C$22</c:f>
              <c:numCache>
                <c:formatCode>0%</c:formatCode>
                <c:ptCount val="6"/>
                <c:pt idx="0">
                  <c:v>0.59372462725889874</c:v>
                </c:pt>
                <c:pt idx="1">
                  <c:v>0.53104888721204324</c:v>
                </c:pt>
                <c:pt idx="2">
                  <c:v>0.63705801809541673</c:v>
                </c:pt>
                <c:pt idx="3">
                  <c:v>0.27165575304022443</c:v>
                </c:pt>
                <c:pt idx="4">
                  <c:v>0.36264873569575268</c:v>
                </c:pt>
                <c:pt idx="5">
                  <c:v>0.50266401964860874</c:v>
                </c:pt>
              </c:numCache>
            </c:numRef>
          </c:val>
        </c:ser>
        <c:ser>
          <c:idx val="1"/>
          <c:order val="1"/>
          <c:tx>
            <c:v>2018/19</c:v>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Table27!$D$42:$D$47</c:f>
                <c:numCache>
                  <c:formatCode>General</c:formatCode>
                  <c:ptCount val="6"/>
                  <c:pt idx="0">
                    <c:v>5.3027336669414699E-2</c:v>
                  </c:pt>
                  <c:pt idx="1">
                    <c:v>2.2104702177317647E-2</c:v>
                  </c:pt>
                  <c:pt idx="2">
                    <c:v>0.12618016662629905</c:v>
                  </c:pt>
                  <c:pt idx="3">
                    <c:v>8.3547270323948014E-2</c:v>
                  </c:pt>
                  <c:pt idx="4">
                    <c:v>4.0404892023654139E-2</c:v>
                  </c:pt>
                  <c:pt idx="5">
                    <c:v>1.7997144506685277E-2</c:v>
                  </c:pt>
                </c:numCache>
              </c:numRef>
            </c:plus>
            <c:minus>
              <c:numRef>
                <c:f>Table27!$D$42:$D$47</c:f>
                <c:numCache>
                  <c:formatCode>General</c:formatCode>
                  <c:ptCount val="6"/>
                  <c:pt idx="0">
                    <c:v>5.3027336669414699E-2</c:v>
                  </c:pt>
                  <c:pt idx="1">
                    <c:v>2.2104702177317647E-2</c:v>
                  </c:pt>
                  <c:pt idx="2">
                    <c:v>0.12618016662629905</c:v>
                  </c:pt>
                  <c:pt idx="3">
                    <c:v>8.3547270323948014E-2</c:v>
                  </c:pt>
                  <c:pt idx="4">
                    <c:v>4.0404892023654139E-2</c:v>
                  </c:pt>
                  <c:pt idx="5">
                    <c:v>1.7997144506685277E-2</c:v>
                  </c:pt>
                </c:numCache>
              </c:numRef>
            </c:minus>
            <c:spPr>
              <a:noFill/>
              <a:ln w="9525" cap="flat" cmpd="sng" algn="ctr">
                <a:solidFill>
                  <a:schemeClr val="tx1"/>
                </a:solidFill>
                <a:round/>
              </a:ln>
              <a:effectLst/>
            </c:spPr>
          </c:errBars>
          <c:cat>
            <c:strRef>
              <c:f>Table27!$B$17:$B$22</c:f>
              <c:strCache>
                <c:ptCount val="6"/>
                <c:pt idx="0">
                  <c:v>Yes - driver with less than 2 years experience</c:v>
                </c:pt>
                <c:pt idx="1">
                  <c:v>Yes - driver with more than 2 years experience</c:v>
                </c:pt>
                <c:pt idx="2">
                  <c:v>No - currently learning to drive</c:v>
                </c:pt>
                <c:pt idx="3">
                  <c:v>No - driving license has expired</c:v>
                </c:pt>
                <c:pt idx="4">
                  <c:v>No - never learned to drive</c:v>
                </c:pt>
                <c:pt idx="5">
                  <c:v>Total</c:v>
                </c:pt>
              </c:strCache>
            </c:strRef>
          </c:cat>
          <c:val>
            <c:numRef>
              <c:f>Table27!$D$17:$D$22</c:f>
              <c:numCache>
                <c:formatCode>0%</c:formatCode>
                <c:ptCount val="6"/>
                <c:pt idx="0">
                  <c:v>0.56372881166107591</c:v>
                </c:pt>
                <c:pt idx="1">
                  <c:v>0.48598538755772913</c:v>
                </c:pt>
                <c:pt idx="2">
                  <c:v>0.64850454143995828</c:v>
                </c:pt>
                <c:pt idx="3">
                  <c:v>0.26812687170743404</c:v>
                </c:pt>
                <c:pt idx="4">
                  <c:v>0.28747789291782661</c:v>
                </c:pt>
                <c:pt idx="5">
                  <c:v>0.45879421965474443</c:v>
                </c:pt>
              </c:numCache>
            </c:numRef>
          </c:val>
        </c:ser>
        <c:dLbls>
          <c:showLegendKey val="0"/>
          <c:showVal val="0"/>
          <c:showCatName val="0"/>
          <c:showSerName val="0"/>
          <c:showPercent val="0"/>
          <c:showBubbleSize val="0"/>
        </c:dLbls>
        <c:gapWidth val="79"/>
        <c:overlap val="-7"/>
        <c:axId val="494256064"/>
        <c:axId val="494263120"/>
      </c:barChart>
      <c:catAx>
        <c:axId val="494256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263120"/>
        <c:crosses val="autoZero"/>
        <c:auto val="1"/>
        <c:lblAlgn val="ctr"/>
        <c:lblOffset val="100"/>
        <c:noMultiLvlLbl val="0"/>
      </c:catAx>
      <c:valAx>
        <c:axId val="4942631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256064"/>
        <c:crosses val="autoZero"/>
        <c:crossBetween val="between"/>
      </c:valAx>
      <c:spPr>
        <a:noFill/>
        <a:ln>
          <a:noFill/>
        </a:ln>
        <a:effectLst/>
      </c:spPr>
    </c:plotArea>
    <c:legend>
      <c:legendPos val="b"/>
      <c:layout>
        <c:manualLayout>
          <c:xMode val="edge"/>
          <c:yMode val="edge"/>
          <c:x val="0.75213330433621484"/>
          <c:y val="7.002260134149893E-2"/>
          <c:w val="0.13375796704640552"/>
          <c:h val="0.15219962088072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925925925925923E-2"/>
          <c:w val="0.88498840769903764"/>
          <c:h val="0.83762321376494608"/>
        </c:manualLayout>
      </c:layout>
      <c:barChart>
        <c:barDir val="col"/>
        <c:grouping val="clustered"/>
        <c:varyColors val="0"/>
        <c:ser>
          <c:idx val="0"/>
          <c:order val="0"/>
          <c:tx>
            <c:strRef>
              <c:f>Table28!$A$4</c:f>
              <c:strCache>
                <c:ptCount val="1"/>
                <c:pt idx="0">
                  <c:v>Urban</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Table28!$B$16:$C$16</c:f>
                <c:numCache>
                  <c:formatCode>General</c:formatCode>
                  <c:ptCount val="2"/>
                  <c:pt idx="0">
                    <c:v>2.3206493783811857E-2</c:v>
                  </c:pt>
                  <c:pt idx="1">
                    <c:v>2.3209528856169174E-2</c:v>
                  </c:pt>
                </c:numCache>
              </c:numRef>
            </c:plus>
            <c:minus>
              <c:numRef>
                <c:f>Table28!$B$16:$C$16</c:f>
                <c:numCache>
                  <c:formatCode>General</c:formatCode>
                  <c:ptCount val="2"/>
                  <c:pt idx="0">
                    <c:v>2.3206493783811857E-2</c:v>
                  </c:pt>
                  <c:pt idx="1">
                    <c:v>2.3209528856169174E-2</c:v>
                  </c:pt>
                </c:numCache>
              </c:numRef>
            </c:minus>
            <c:spPr>
              <a:noFill/>
              <a:ln w="9525" cap="flat" cmpd="sng" algn="ctr">
                <a:solidFill>
                  <a:schemeClr val="tx1"/>
                </a:solidFill>
                <a:round/>
              </a:ln>
              <a:effectLst/>
            </c:spPr>
          </c:errBars>
          <c:cat>
            <c:strRef>
              <c:f>Table28!$B$3:$C$3</c:f>
              <c:strCache>
                <c:ptCount val="2"/>
                <c:pt idx="0">
                  <c:v>2017/18</c:v>
                </c:pt>
                <c:pt idx="1">
                  <c:v>2018/19</c:v>
                </c:pt>
              </c:strCache>
            </c:strRef>
          </c:cat>
          <c:val>
            <c:numRef>
              <c:f>Table28!$B$4:$C$4</c:f>
              <c:numCache>
                <c:formatCode>0%</c:formatCode>
                <c:ptCount val="2"/>
                <c:pt idx="0">
                  <c:v>0.50685966086258738</c:v>
                </c:pt>
                <c:pt idx="1">
                  <c:v>0.45278725824800908</c:v>
                </c:pt>
              </c:numCache>
            </c:numRef>
          </c:val>
        </c:ser>
        <c:ser>
          <c:idx val="1"/>
          <c:order val="1"/>
          <c:tx>
            <c:strRef>
              <c:f>Table28!$A$5</c:f>
              <c:strCache>
                <c:ptCount val="1"/>
                <c:pt idx="0">
                  <c:v>Rural</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Table28!$B$17:$C$17</c:f>
                <c:numCache>
                  <c:formatCode>General</c:formatCode>
                  <c:ptCount val="2"/>
                  <c:pt idx="0">
                    <c:v>3.0669215196125504E-2</c:v>
                  </c:pt>
                  <c:pt idx="1">
                    <c:v>2.8467772904740229E-2</c:v>
                  </c:pt>
                </c:numCache>
              </c:numRef>
            </c:plus>
            <c:minus>
              <c:numRef>
                <c:f>Table28!$B$17:$C$17</c:f>
                <c:numCache>
                  <c:formatCode>General</c:formatCode>
                  <c:ptCount val="2"/>
                  <c:pt idx="0">
                    <c:v>3.0669215196125504E-2</c:v>
                  </c:pt>
                  <c:pt idx="1">
                    <c:v>2.8467772904740229E-2</c:v>
                  </c:pt>
                </c:numCache>
              </c:numRef>
            </c:minus>
            <c:spPr>
              <a:noFill/>
              <a:ln w="9525" cap="flat" cmpd="sng" algn="ctr">
                <a:solidFill>
                  <a:schemeClr val="tx1"/>
                </a:solidFill>
                <a:round/>
              </a:ln>
              <a:effectLst/>
            </c:spPr>
          </c:errBars>
          <c:cat>
            <c:strRef>
              <c:f>Table28!$B$3:$C$3</c:f>
              <c:strCache>
                <c:ptCount val="2"/>
                <c:pt idx="0">
                  <c:v>2017/18</c:v>
                </c:pt>
                <c:pt idx="1">
                  <c:v>2018/19</c:v>
                </c:pt>
              </c:strCache>
            </c:strRef>
          </c:cat>
          <c:val>
            <c:numRef>
              <c:f>Table28!$B$5:$C$5</c:f>
              <c:numCache>
                <c:formatCode>0%</c:formatCode>
                <c:ptCount val="2"/>
                <c:pt idx="0">
                  <c:v>0.496516263238647</c:v>
                </c:pt>
                <c:pt idx="1">
                  <c:v>0.47068676716917923</c:v>
                </c:pt>
              </c:numCache>
            </c:numRef>
          </c:val>
        </c:ser>
        <c:dLbls>
          <c:dLblPos val="ctr"/>
          <c:showLegendKey val="0"/>
          <c:showVal val="1"/>
          <c:showCatName val="0"/>
          <c:showSerName val="0"/>
          <c:showPercent val="0"/>
          <c:showBubbleSize val="0"/>
        </c:dLbls>
        <c:gapWidth val="219"/>
        <c:overlap val="-27"/>
        <c:axId val="494259200"/>
        <c:axId val="494260376"/>
      </c:barChart>
      <c:catAx>
        <c:axId val="494259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ysClr val="windowText" lastClr="000000"/>
                </a:solidFill>
                <a:latin typeface="+mn-lt"/>
                <a:ea typeface="+mn-ea"/>
                <a:cs typeface="+mn-cs"/>
              </a:defRPr>
            </a:pPr>
            <a:endParaRPr lang="en-US"/>
          </a:p>
        </c:txPr>
        <c:crossAx val="494260376"/>
        <c:crosses val="autoZero"/>
        <c:auto val="1"/>
        <c:lblAlgn val="ctr"/>
        <c:lblOffset val="100"/>
        <c:noMultiLvlLbl val="0"/>
      </c:catAx>
      <c:valAx>
        <c:axId val="4942603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59200"/>
        <c:crosses val="autoZero"/>
        <c:crossBetween val="between"/>
      </c:valAx>
      <c:spPr>
        <a:noFill/>
        <a:ln>
          <a:noFill/>
        </a:ln>
        <a:effectLst/>
      </c:spPr>
    </c:plotArea>
    <c:legend>
      <c:legendPos val="b"/>
      <c:layout>
        <c:manualLayout>
          <c:xMode val="edge"/>
          <c:yMode val="edge"/>
          <c:x val="0.77513079615048119"/>
          <c:y val="2.8355934674832307E-2"/>
          <c:w val="0.20529396325459318"/>
          <c:h val="0.1521996208807232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686972511669574E-2"/>
          <c:y val="5.0925925925925923E-2"/>
          <c:w val="0.91735693966397913"/>
          <c:h val="0.79602580927384081"/>
        </c:manualLayout>
      </c:layout>
      <c:barChart>
        <c:barDir val="col"/>
        <c:grouping val="clustered"/>
        <c:varyColors val="0"/>
        <c:ser>
          <c:idx val="0"/>
          <c:order val="0"/>
          <c:tx>
            <c:strRef>
              <c:f>Table29!$B$4</c:f>
              <c:strCache>
                <c:ptCount val="1"/>
                <c:pt idx="0">
                  <c:v>2017/18</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Table29!$B$22:$B$28</c:f>
                <c:numCache>
                  <c:formatCode>General</c:formatCode>
                  <c:ptCount val="7"/>
                  <c:pt idx="0">
                    <c:v>1.5438044374871387E-2</c:v>
                  </c:pt>
                  <c:pt idx="1">
                    <c:v>1.3331830065214689E-2</c:v>
                  </c:pt>
                  <c:pt idx="2">
                    <c:v>1.7312267962716593E-2</c:v>
                  </c:pt>
                  <c:pt idx="3">
                    <c:v>1.6299590538970614E-2</c:v>
                  </c:pt>
                  <c:pt idx="4">
                    <c:v>1.2870003635159489E-2</c:v>
                  </c:pt>
                  <c:pt idx="5">
                    <c:v>1.342353537881745E-2</c:v>
                  </c:pt>
                  <c:pt idx="6">
                    <c:v>1.1832839986983219E-2</c:v>
                  </c:pt>
                </c:numCache>
              </c:numRef>
            </c:plus>
            <c:minus>
              <c:numRef>
                <c:f>Table29!$B$22:$B$28</c:f>
                <c:numCache>
                  <c:formatCode>General</c:formatCode>
                  <c:ptCount val="7"/>
                  <c:pt idx="0">
                    <c:v>1.5438044374871387E-2</c:v>
                  </c:pt>
                  <c:pt idx="1">
                    <c:v>1.3331830065214689E-2</c:v>
                  </c:pt>
                  <c:pt idx="2">
                    <c:v>1.7312267962716593E-2</c:v>
                  </c:pt>
                  <c:pt idx="3">
                    <c:v>1.6299590538970614E-2</c:v>
                  </c:pt>
                  <c:pt idx="4">
                    <c:v>1.2870003635159489E-2</c:v>
                  </c:pt>
                  <c:pt idx="5">
                    <c:v>1.342353537881745E-2</c:v>
                  </c:pt>
                  <c:pt idx="6">
                    <c:v>1.1832839986983219E-2</c:v>
                  </c:pt>
                </c:numCache>
              </c:numRef>
            </c:minus>
            <c:spPr>
              <a:noFill/>
              <a:ln w="9525" cap="flat" cmpd="sng" algn="ctr">
                <a:solidFill>
                  <a:schemeClr val="tx1">
                    <a:lumMod val="65000"/>
                    <a:lumOff val="35000"/>
                  </a:schemeClr>
                </a:solidFill>
                <a:round/>
              </a:ln>
              <a:effectLst/>
            </c:spPr>
          </c:errBars>
          <c:cat>
            <c:strRef>
              <c:f>Table29!$E$5:$E$11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Table29!$B$5:$B$11</c:f>
              <c:numCache>
                <c:formatCode>0%</c:formatCode>
                <c:ptCount val="7"/>
                <c:pt idx="0">
                  <c:v>0.2236853516346414</c:v>
                </c:pt>
                <c:pt idx="1">
                  <c:v>0.15286912670838476</c:v>
                </c:pt>
                <c:pt idx="2">
                  <c:v>0.3221598259805053</c:v>
                </c:pt>
                <c:pt idx="3">
                  <c:v>0.26245572335326173</c:v>
                </c:pt>
                <c:pt idx="4">
                  <c:v>0.14039404208087974</c:v>
                </c:pt>
                <c:pt idx="5">
                  <c:v>0.1554537229856667</c:v>
                </c:pt>
                <c:pt idx="6">
                  <c:v>0.11531325114159963</c:v>
                </c:pt>
              </c:numCache>
            </c:numRef>
          </c:val>
        </c:ser>
        <c:ser>
          <c:idx val="1"/>
          <c:order val="1"/>
          <c:tx>
            <c:strRef>
              <c:f>Table29!$C$4</c:f>
              <c:strCache>
                <c:ptCount val="1"/>
                <c:pt idx="0">
                  <c:v>2018/19</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Table29!$C$22:$C$28</c:f>
                <c:numCache>
                  <c:formatCode>General</c:formatCode>
                  <c:ptCount val="7"/>
                  <c:pt idx="0">
                    <c:v>1.3831059999999999E-2</c:v>
                  </c:pt>
                  <c:pt idx="1">
                    <c:v>1.1858219999999999E-2</c:v>
                  </c:pt>
                  <c:pt idx="2">
                    <c:v>1.673651E-2</c:v>
                  </c:pt>
                  <c:pt idx="3">
                    <c:v>1.535226E-2</c:v>
                  </c:pt>
                  <c:pt idx="4">
                    <c:v>1.171196E-2</c:v>
                  </c:pt>
                  <c:pt idx="5">
                    <c:v>1.2709750000000001E-2</c:v>
                  </c:pt>
                  <c:pt idx="6">
                    <c:v>1.088044E-2</c:v>
                  </c:pt>
                </c:numCache>
              </c:numRef>
            </c:plus>
            <c:minus>
              <c:numRef>
                <c:f>Table29!$C$22:$C$28</c:f>
                <c:numCache>
                  <c:formatCode>General</c:formatCode>
                  <c:ptCount val="7"/>
                  <c:pt idx="0">
                    <c:v>1.3831059999999999E-2</c:v>
                  </c:pt>
                  <c:pt idx="1">
                    <c:v>1.1858219999999999E-2</c:v>
                  </c:pt>
                  <c:pt idx="2">
                    <c:v>1.673651E-2</c:v>
                  </c:pt>
                  <c:pt idx="3">
                    <c:v>1.535226E-2</c:v>
                  </c:pt>
                  <c:pt idx="4">
                    <c:v>1.171196E-2</c:v>
                  </c:pt>
                  <c:pt idx="5">
                    <c:v>1.2709750000000001E-2</c:v>
                  </c:pt>
                  <c:pt idx="6">
                    <c:v>1.088044E-2</c:v>
                  </c:pt>
                </c:numCache>
              </c:numRef>
            </c:minus>
            <c:spPr>
              <a:noFill/>
              <a:ln w="9525" cap="flat" cmpd="sng" algn="ctr">
                <a:solidFill>
                  <a:schemeClr val="tx1">
                    <a:lumMod val="65000"/>
                    <a:lumOff val="35000"/>
                  </a:schemeClr>
                </a:solidFill>
                <a:round/>
              </a:ln>
              <a:effectLst/>
            </c:spPr>
          </c:errBars>
          <c:cat>
            <c:strRef>
              <c:f>Table29!$E$5:$E$11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Table29!$C$5:$C$11</c:f>
              <c:numCache>
                <c:formatCode>0%</c:formatCode>
                <c:ptCount val="7"/>
                <c:pt idx="0">
                  <c:v>0.17797848360446766</c:v>
                </c:pt>
                <c:pt idx="1">
                  <c:v>0.12251560305117191</c:v>
                </c:pt>
                <c:pt idx="2">
                  <c:v>0.31047149627918086</c:v>
                </c:pt>
                <c:pt idx="3">
                  <c:v>0.23578884329584476</c:v>
                </c:pt>
                <c:pt idx="4">
                  <c:v>0.11908754425326708</c:v>
                </c:pt>
                <c:pt idx="5">
                  <c:v>0.14439027075405547</c:v>
                </c:pt>
                <c:pt idx="6">
                  <c:v>0.10063489042362216</c:v>
                </c:pt>
              </c:numCache>
            </c:numRef>
          </c:val>
        </c:ser>
        <c:dLbls>
          <c:dLblPos val="ctr"/>
          <c:showLegendKey val="0"/>
          <c:showVal val="1"/>
          <c:showCatName val="0"/>
          <c:showSerName val="0"/>
          <c:showPercent val="0"/>
          <c:showBubbleSize val="0"/>
        </c:dLbls>
        <c:gapWidth val="29"/>
        <c:overlap val="-7"/>
        <c:axId val="494256848"/>
        <c:axId val="494257632"/>
      </c:barChart>
      <c:catAx>
        <c:axId val="494256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mn-lt"/>
                <a:ea typeface="+mn-ea"/>
                <a:cs typeface="+mn-cs"/>
              </a:defRPr>
            </a:pPr>
            <a:endParaRPr lang="en-US"/>
          </a:p>
        </c:txPr>
        <c:crossAx val="494257632"/>
        <c:crosses val="autoZero"/>
        <c:auto val="1"/>
        <c:lblAlgn val="ctr"/>
        <c:lblOffset val="100"/>
        <c:noMultiLvlLbl val="0"/>
      </c:catAx>
      <c:valAx>
        <c:axId val="494257632"/>
        <c:scaling>
          <c:orientation val="minMax"/>
        </c:scaling>
        <c:delete val="1"/>
        <c:axPos val="l"/>
        <c:numFmt formatCode="0%" sourceLinked="1"/>
        <c:majorTickMark val="none"/>
        <c:minorTickMark val="none"/>
        <c:tickLblPos val="nextTo"/>
        <c:crossAx val="494256848"/>
        <c:crosses val="autoZero"/>
        <c:crossBetween val="between"/>
      </c:valAx>
      <c:spPr>
        <a:noFill/>
        <a:ln>
          <a:noFill/>
        </a:ln>
        <a:effectLst/>
      </c:spPr>
    </c:plotArea>
    <c:legend>
      <c:legendPos val="b"/>
      <c:layout>
        <c:manualLayout>
          <c:xMode val="edge"/>
          <c:yMode val="edge"/>
          <c:x val="0.6340001885991795"/>
          <c:y val="7.4652230971128566E-2"/>
          <c:w val="0.195073317931067"/>
          <c:h val="0.12442184310294546"/>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456036745406818E-2"/>
          <c:y val="5.0925925925925923E-2"/>
          <c:w val="0.88498840769903764"/>
          <c:h val="0.74785177894429866"/>
        </c:manualLayout>
      </c:layout>
      <c:barChart>
        <c:barDir val="col"/>
        <c:grouping val="clustered"/>
        <c:varyColors val="0"/>
        <c:ser>
          <c:idx val="0"/>
          <c:order val="0"/>
          <c:tx>
            <c:strRef>
              <c:f>Table30!$B$2</c:f>
              <c:strCache>
                <c:ptCount val="1"/>
                <c:pt idx="0">
                  <c:v>Male</c:v>
                </c:pt>
              </c:strCache>
            </c:strRef>
          </c:tx>
          <c:spPr>
            <a:solidFill>
              <a:schemeClr val="accent5">
                <a:lumMod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Table30!$C$5:$C$11</c:f>
                <c:numCache>
                  <c:formatCode>General</c:formatCode>
                  <c:ptCount val="7"/>
                  <c:pt idx="0">
                    <c:v>2.2300658415439892E-2</c:v>
                  </c:pt>
                  <c:pt idx="1">
                    <c:v>1.9477945425766554E-2</c:v>
                  </c:pt>
                  <c:pt idx="2">
                    <c:v>2.6391006897002973E-2</c:v>
                  </c:pt>
                  <c:pt idx="3">
                    <c:v>2.410267989184162E-2</c:v>
                  </c:pt>
                  <c:pt idx="4">
                    <c:v>1.9403353115392683E-2</c:v>
                  </c:pt>
                  <c:pt idx="5">
                    <c:v>2.0263029262423307E-2</c:v>
                  </c:pt>
                  <c:pt idx="6">
                    <c:v>1.8424323975966675E-2</c:v>
                  </c:pt>
                </c:numCache>
              </c:numRef>
            </c:plus>
            <c:minus>
              <c:numRef>
                <c:f>Table30!$C$5:$C$11</c:f>
                <c:numCache>
                  <c:formatCode>General</c:formatCode>
                  <c:ptCount val="7"/>
                  <c:pt idx="0">
                    <c:v>2.2300658415439892E-2</c:v>
                  </c:pt>
                  <c:pt idx="1">
                    <c:v>1.9477945425766554E-2</c:v>
                  </c:pt>
                  <c:pt idx="2">
                    <c:v>2.6391006897002973E-2</c:v>
                  </c:pt>
                  <c:pt idx="3">
                    <c:v>2.410267989184162E-2</c:v>
                  </c:pt>
                  <c:pt idx="4">
                    <c:v>1.9403353115392683E-2</c:v>
                  </c:pt>
                  <c:pt idx="5">
                    <c:v>2.0263029262423307E-2</c:v>
                  </c:pt>
                  <c:pt idx="6">
                    <c:v>1.8424323975966675E-2</c:v>
                  </c:pt>
                </c:numCache>
              </c:numRef>
            </c:minus>
            <c:spPr>
              <a:noFill/>
              <a:ln w="9525" cap="flat" cmpd="sng" algn="ctr">
                <a:solidFill>
                  <a:schemeClr val="tx1"/>
                </a:solidFill>
                <a:round/>
              </a:ln>
              <a:effectLst/>
            </c:spPr>
          </c:errBars>
          <c:cat>
            <c:strRef>
              <c:f>Table30!$G$5:$G$11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Table30!$B$5:$B$11</c:f>
              <c:numCache>
                <c:formatCode>0%</c:formatCode>
                <c:ptCount val="7"/>
                <c:pt idx="0">
                  <c:v>0.20348575386039663</c:v>
                </c:pt>
                <c:pt idx="1">
                  <c:v>0.14453628267459268</c:v>
                </c:pt>
                <c:pt idx="2">
                  <c:v>0.34770860392154274</c:v>
                </c:pt>
                <c:pt idx="3">
                  <c:v>0.25369021476225206</c:v>
                </c:pt>
                <c:pt idx="4">
                  <c:v>0.14334658555334154</c:v>
                </c:pt>
                <c:pt idx="5">
                  <c:v>0.15929585842037769</c:v>
                </c:pt>
                <c:pt idx="6">
                  <c:v>0.12679626711745121</c:v>
                </c:pt>
              </c:numCache>
            </c:numRef>
          </c:val>
        </c:ser>
        <c:ser>
          <c:idx val="2"/>
          <c:order val="1"/>
          <c:tx>
            <c:strRef>
              <c:f>Table30!$D$2</c:f>
              <c:strCache>
                <c:ptCount val="1"/>
                <c:pt idx="0">
                  <c:v>Female</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errBars>
            <c:errBarType val="both"/>
            <c:errValType val="cust"/>
            <c:noEndCap val="0"/>
            <c:plus>
              <c:numRef>
                <c:f>Table30!$E$5:$E$11</c:f>
                <c:numCache>
                  <c:formatCode>General</c:formatCode>
                  <c:ptCount val="7"/>
                  <c:pt idx="0">
                    <c:v>1.7213501802025882E-2</c:v>
                  </c:pt>
                  <c:pt idx="1">
                    <c:v>1.4419514013895867E-2</c:v>
                  </c:pt>
                  <c:pt idx="2">
                    <c:v>2.1319143447074102E-2</c:v>
                  </c:pt>
                  <c:pt idx="3">
                    <c:v>1.9737557659221694E-2</c:v>
                  </c:pt>
                  <c:pt idx="4">
                    <c:v>1.4061223252046902E-2</c:v>
                  </c:pt>
                  <c:pt idx="5">
                    <c:v>1.6066150223141316E-2</c:v>
                  </c:pt>
                  <c:pt idx="6">
                    <c:v>1.2629568740341853E-2</c:v>
                  </c:pt>
                </c:numCache>
              </c:numRef>
            </c:plus>
            <c:minus>
              <c:numRef>
                <c:f>Table30!$E$5:$E$11</c:f>
                <c:numCache>
                  <c:formatCode>General</c:formatCode>
                  <c:ptCount val="7"/>
                  <c:pt idx="0">
                    <c:v>1.7213501802025882E-2</c:v>
                  </c:pt>
                  <c:pt idx="1">
                    <c:v>1.4419514013895867E-2</c:v>
                  </c:pt>
                  <c:pt idx="2">
                    <c:v>2.1319143447074102E-2</c:v>
                  </c:pt>
                  <c:pt idx="3">
                    <c:v>1.9737557659221694E-2</c:v>
                  </c:pt>
                  <c:pt idx="4">
                    <c:v>1.4061223252046902E-2</c:v>
                  </c:pt>
                  <c:pt idx="5">
                    <c:v>1.6066150223141316E-2</c:v>
                  </c:pt>
                  <c:pt idx="6">
                    <c:v>1.2629568740341853E-2</c:v>
                  </c:pt>
                </c:numCache>
              </c:numRef>
            </c:minus>
            <c:spPr>
              <a:noFill/>
              <a:ln w="9525" cap="flat" cmpd="sng" algn="ctr">
                <a:solidFill>
                  <a:schemeClr val="tx1"/>
                </a:solidFill>
                <a:round/>
              </a:ln>
              <a:effectLst/>
            </c:spPr>
          </c:errBars>
          <c:cat>
            <c:strRef>
              <c:f>Table30!$G$5:$G$11</c:f>
              <c:strCache>
                <c:ptCount val="7"/>
                <c:pt idx="0">
                  <c:v>MMLP</c:v>
                </c:pt>
                <c:pt idx="1">
                  <c:v>Programme and Logbook</c:v>
                </c:pt>
                <c:pt idx="2">
                  <c:v>Motorway Lessons</c:v>
                </c:pt>
                <c:pt idx="3">
                  <c:v>Passenger Restriction</c:v>
                </c:pt>
                <c:pt idx="4">
                  <c:v>Removal of 45mph restriction</c:v>
                </c:pt>
                <c:pt idx="5">
                  <c:v>Display plates for 2 years</c:v>
                </c:pt>
                <c:pt idx="6">
                  <c:v>Lower Alcohol Limits</c:v>
                </c:pt>
              </c:strCache>
            </c:strRef>
          </c:cat>
          <c:val>
            <c:numRef>
              <c:f>Table30!$D$5:$D$11</c:f>
              <c:numCache>
                <c:formatCode>0%</c:formatCode>
                <c:ptCount val="7"/>
                <c:pt idx="0">
                  <c:v>0.15365057194429202</c:v>
                </c:pt>
                <c:pt idx="1">
                  <c:v>0.10150128727313291</c:v>
                </c:pt>
                <c:pt idx="2">
                  <c:v>0.27495569601755737</c:v>
                </c:pt>
                <c:pt idx="3">
                  <c:v>0.21870557977772312</c:v>
                </c:pt>
                <c:pt idx="4">
                  <c:v>9.5924432151805086E-2</c:v>
                </c:pt>
                <c:pt idx="5">
                  <c:v>0.13015805960512994</c:v>
                </c:pt>
                <c:pt idx="6">
                  <c:v>7.5642716872293736E-2</c:v>
                </c:pt>
              </c:numCache>
            </c:numRef>
          </c:val>
        </c:ser>
        <c:dLbls>
          <c:dLblPos val="ctr"/>
          <c:showLegendKey val="0"/>
          <c:showVal val="1"/>
          <c:showCatName val="0"/>
          <c:showSerName val="0"/>
          <c:showPercent val="0"/>
          <c:showBubbleSize val="0"/>
        </c:dLbls>
        <c:gapWidth val="49"/>
        <c:overlap val="-5"/>
        <c:axId val="494259984"/>
        <c:axId val="494260768"/>
      </c:barChart>
      <c:catAx>
        <c:axId val="4942599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crossAx val="494260768"/>
        <c:crosses val="autoZero"/>
        <c:auto val="1"/>
        <c:lblAlgn val="ctr"/>
        <c:lblOffset val="100"/>
        <c:noMultiLvlLbl val="0"/>
      </c:catAx>
      <c:valAx>
        <c:axId val="4942607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259984"/>
        <c:crosses val="autoZero"/>
        <c:crossBetween val="between"/>
      </c:valAx>
      <c:spPr>
        <a:noFill/>
        <a:ln>
          <a:noFill/>
        </a:ln>
        <a:effectLst/>
      </c:spPr>
    </c:plotArea>
    <c:legend>
      <c:legendPos val="b"/>
      <c:layout>
        <c:manualLayout>
          <c:xMode val="edge"/>
          <c:yMode val="edge"/>
          <c:x val="0.67502799650043743"/>
          <c:y val="9.780037911927672E-2"/>
          <c:w val="0.26478105861767282"/>
          <c:h val="8.9331802274715655E-2"/>
        </c:manualLayout>
      </c:layout>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Table4!$A$6:$A$16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Table4!$G$6:$G$16</c:f>
              <c:numCache>
                <c:formatCode>0%</c:formatCode>
                <c:ptCount val="11"/>
                <c:pt idx="0">
                  <c:v>0.58974358974358976</c:v>
                </c:pt>
                <c:pt idx="1">
                  <c:v>0.6588235294117647</c:v>
                </c:pt>
                <c:pt idx="2">
                  <c:v>0.66129032258064513</c:v>
                </c:pt>
                <c:pt idx="3">
                  <c:v>0.64406779661016944</c:v>
                </c:pt>
                <c:pt idx="4">
                  <c:v>0.57627118644067798</c:v>
                </c:pt>
                <c:pt idx="5">
                  <c:v>0.64102564102564108</c:v>
                </c:pt>
                <c:pt idx="6">
                  <c:v>0.48529411764705882</c:v>
                </c:pt>
                <c:pt idx="7">
                  <c:v>0.65517241379310343</c:v>
                </c:pt>
                <c:pt idx="8">
                  <c:v>0.7321428571428571</c:v>
                </c:pt>
                <c:pt idx="9">
                  <c:v>0.47826086956521741</c:v>
                </c:pt>
                <c:pt idx="10">
                  <c:v>0.72499999999999998</c:v>
                </c:pt>
              </c:numCache>
            </c:numRef>
          </c:val>
          <c:smooth val="0"/>
        </c:ser>
        <c:ser>
          <c:idx val="1"/>
          <c:order val="1"/>
          <c:spPr>
            <a:ln w="28575" cap="rnd">
              <a:solidFill>
                <a:srgbClr val="FFC000"/>
              </a:solidFill>
              <a:prstDash val="dash"/>
              <a:round/>
            </a:ln>
            <a:effectLst/>
          </c:spPr>
          <c:marker>
            <c:symbol val="none"/>
          </c:marker>
          <c:cat>
            <c:numRef>
              <c:f>Table4!$A$6:$A$16</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Table4!$H$6:$H$16</c:f>
              <c:numCache>
                <c:formatCode>0%</c:formatCode>
                <c:ptCount val="11"/>
                <c:pt idx="0">
                  <c:v>0.61071428571428577</c:v>
                </c:pt>
                <c:pt idx="1">
                  <c:v>0.61071428571428577</c:v>
                </c:pt>
                <c:pt idx="2">
                  <c:v>0.61071428571428577</c:v>
                </c:pt>
                <c:pt idx="3">
                  <c:v>0.61071428571428577</c:v>
                </c:pt>
                <c:pt idx="4">
                  <c:v>0.61071428571428577</c:v>
                </c:pt>
                <c:pt idx="5">
                  <c:v>0.61071428571428577</c:v>
                </c:pt>
                <c:pt idx="6">
                  <c:v>0.61071428571428577</c:v>
                </c:pt>
                <c:pt idx="7">
                  <c:v>0.61071428571428577</c:v>
                </c:pt>
                <c:pt idx="8">
                  <c:v>0.61071428571428577</c:v>
                </c:pt>
                <c:pt idx="9">
                  <c:v>0.61071428571428577</c:v>
                </c:pt>
                <c:pt idx="10">
                  <c:v>0.61071428571428577</c:v>
                </c:pt>
              </c:numCache>
            </c:numRef>
          </c:val>
          <c:smooth val="0"/>
        </c:ser>
        <c:dLbls>
          <c:showLegendKey val="0"/>
          <c:showVal val="0"/>
          <c:showCatName val="0"/>
          <c:showSerName val="0"/>
          <c:showPercent val="0"/>
          <c:showBubbleSize val="0"/>
        </c:dLbls>
        <c:smooth val="0"/>
        <c:axId val="239578144"/>
        <c:axId val="239578536"/>
      </c:lineChart>
      <c:catAx>
        <c:axId val="2395781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8536"/>
        <c:crosses val="autoZero"/>
        <c:auto val="1"/>
        <c:lblAlgn val="ctr"/>
        <c:lblOffset val="100"/>
        <c:noMultiLvlLbl val="0"/>
      </c:catAx>
      <c:valAx>
        <c:axId val="239578536"/>
        <c:scaling>
          <c:orientation val="minMax"/>
          <c:min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81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Table4!$A$25:$A$31</c:f>
              <c:strCache>
                <c:ptCount val="7"/>
                <c:pt idx="0">
                  <c:v>2008-2012</c:v>
                </c:pt>
                <c:pt idx="1">
                  <c:v>2009-2013</c:v>
                </c:pt>
                <c:pt idx="2">
                  <c:v>2010-2014</c:v>
                </c:pt>
                <c:pt idx="3">
                  <c:v>2011-2015</c:v>
                </c:pt>
                <c:pt idx="4">
                  <c:v>2012-2016</c:v>
                </c:pt>
                <c:pt idx="5">
                  <c:v>2013-2017</c:v>
                </c:pt>
                <c:pt idx="6">
                  <c:v>2014-2018</c:v>
                </c:pt>
              </c:strCache>
            </c:strRef>
          </c:cat>
          <c:val>
            <c:numRef>
              <c:f>Table4!$G$25:$G$31</c:f>
              <c:numCache>
                <c:formatCode>0%</c:formatCode>
                <c:ptCount val="7"/>
                <c:pt idx="0">
                  <c:v>0.62682215743440239</c:v>
                </c:pt>
                <c:pt idx="1">
                  <c:v>0.63815789473684204</c:v>
                </c:pt>
                <c:pt idx="2">
                  <c:v>0.59581881533101055</c:v>
                </c:pt>
                <c:pt idx="3">
                  <c:v>0.59363957597173145</c:v>
                </c:pt>
                <c:pt idx="4">
                  <c:v>0.61071428571428577</c:v>
                </c:pt>
                <c:pt idx="5">
                  <c:v>0.5955056179775281</c:v>
                </c:pt>
                <c:pt idx="6">
                  <c:v>0.60820895522388063</c:v>
                </c:pt>
              </c:numCache>
            </c:numRef>
          </c:val>
          <c:smooth val="0"/>
        </c:ser>
        <c:ser>
          <c:idx val="1"/>
          <c:order val="1"/>
          <c:spPr>
            <a:ln w="28575" cap="rnd">
              <a:solidFill>
                <a:srgbClr val="FFC000"/>
              </a:solidFill>
              <a:prstDash val="dash"/>
              <a:round/>
            </a:ln>
            <a:effectLst/>
          </c:spPr>
          <c:marker>
            <c:symbol val="none"/>
          </c:marker>
          <c:cat>
            <c:strRef>
              <c:f>Table4!$A$25:$A$31</c:f>
              <c:strCache>
                <c:ptCount val="7"/>
                <c:pt idx="0">
                  <c:v>2008-2012</c:v>
                </c:pt>
                <c:pt idx="1">
                  <c:v>2009-2013</c:v>
                </c:pt>
                <c:pt idx="2">
                  <c:v>2010-2014</c:v>
                </c:pt>
                <c:pt idx="3">
                  <c:v>2011-2015</c:v>
                </c:pt>
                <c:pt idx="4">
                  <c:v>2012-2016</c:v>
                </c:pt>
                <c:pt idx="5">
                  <c:v>2013-2017</c:v>
                </c:pt>
                <c:pt idx="6">
                  <c:v>2014-2018</c:v>
                </c:pt>
              </c:strCache>
            </c:strRef>
          </c:cat>
          <c:val>
            <c:numRef>
              <c:f>Table4!$H$25:$H$31</c:f>
              <c:numCache>
                <c:formatCode>0%</c:formatCode>
                <c:ptCount val="7"/>
                <c:pt idx="0">
                  <c:v>0.61071428571428577</c:v>
                </c:pt>
                <c:pt idx="1">
                  <c:v>0.61071428571428577</c:v>
                </c:pt>
                <c:pt idx="2">
                  <c:v>0.61071428571428577</c:v>
                </c:pt>
                <c:pt idx="3">
                  <c:v>0.61071428571428577</c:v>
                </c:pt>
                <c:pt idx="4">
                  <c:v>0.61071428571428577</c:v>
                </c:pt>
                <c:pt idx="5">
                  <c:v>0.61071428571428577</c:v>
                </c:pt>
                <c:pt idx="6">
                  <c:v>0.61071428571428577</c:v>
                </c:pt>
              </c:numCache>
            </c:numRef>
          </c:val>
          <c:smooth val="0"/>
        </c:ser>
        <c:dLbls>
          <c:showLegendKey val="0"/>
          <c:showVal val="0"/>
          <c:showCatName val="0"/>
          <c:showSerName val="0"/>
          <c:showPercent val="0"/>
          <c:showBubbleSize val="0"/>
        </c:dLbls>
        <c:smooth val="0"/>
        <c:axId val="239578928"/>
        <c:axId val="239579712"/>
      </c:lineChart>
      <c:catAx>
        <c:axId val="239578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9712"/>
        <c:crosses val="autoZero"/>
        <c:auto val="1"/>
        <c:lblAlgn val="ctr"/>
        <c:lblOffset val="100"/>
        <c:noMultiLvlLbl val="0"/>
      </c:catAx>
      <c:valAx>
        <c:axId val="239579712"/>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89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Table5!$A$6:$A$15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Table5!$F$6:$F$16</c:f>
              <c:numCache>
                <c:formatCode>0%</c:formatCode>
                <c:ptCount val="11"/>
                <c:pt idx="0">
                  <c:v>0.58695652173913049</c:v>
                </c:pt>
                <c:pt idx="1">
                  <c:v>0.8571428571428571</c:v>
                </c:pt>
                <c:pt idx="2">
                  <c:v>0.78048780487804881</c:v>
                </c:pt>
                <c:pt idx="3">
                  <c:v>0.71052631578947367</c:v>
                </c:pt>
                <c:pt idx="4">
                  <c:v>0.70588235294117652</c:v>
                </c:pt>
                <c:pt idx="5">
                  <c:v>0.84</c:v>
                </c:pt>
                <c:pt idx="6">
                  <c:v>0.84848484848484851</c:v>
                </c:pt>
                <c:pt idx="7">
                  <c:v>0.84210526315789469</c:v>
                </c:pt>
                <c:pt idx="8">
                  <c:v>0.80487804878048785</c:v>
                </c:pt>
                <c:pt idx="9">
                  <c:v>0.68181818181818177</c:v>
                </c:pt>
                <c:pt idx="10">
                  <c:v>0.93103448275862066</c:v>
                </c:pt>
              </c:numCache>
            </c:numRef>
          </c:val>
          <c:smooth val="0"/>
        </c:ser>
        <c:ser>
          <c:idx val="2"/>
          <c:order val="1"/>
          <c:spPr>
            <a:ln w="28575" cap="rnd">
              <a:solidFill>
                <a:srgbClr val="FFC000"/>
              </a:solidFill>
              <a:prstDash val="dash"/>
              <a:round/>
            </a:ln>
            <a:effectLst/>
          </c:spPr>
          <c:marker>
            <c:symbol val="none"/>
          </c:marker>
          <c:cat>
            <c:numRef>
              <c:f>Table5!$A$6:$A$15</c:f>
              <c:numCache>
                <c:formatCode>General</c:formatCode>
                <c:ptCount val="10"/>
                <c:pt idx="0">
                  <c:v>2008</c:v>
                </c:pt>
                <c:pt idx="1">
                  <c:v>2009</c:v>
                </c:pt>
                <c:pt idx="2">
                  <c:v>2010</c:v>
                </c:pt>
                <c:pt idx="3">
                  <c:v>2011</c:v>
                </c:pt>
                <c:pt idx="4">
                  <c:v>2012</c:v>
                </c:pt>
                <c:pt idx="5">
                  <c:v>2013</c:v>
                </c:pt>
                <c:pt idx="6">
                  <c:v>2014</c:v>
                </c:pt>
                <c:pt idx="7">
                  <c:v>2015</c:v>
                </c:pt>
                <c:pt idx="8">
                  <c:v>2016</c:v>
                </c:pt>
                <c:pt idx="9">
                  <c:v>2017</c:v>
                </c:pt>
              </c:numCache>
            </c:numRef>
          </c:cat>
          <c:val>
            <c:numRef>
              <c:f>Table5!$H$6:$H$16</c:f>
              <c:numCache>
                <c:formatCode>0%</c:formatCode>
                <c:ptCount val="11"/>
                <c:pt idx="0">
                  <c:v>0.80701754385964908</c:v>
                </c:pt>
                <c:pt idx="1">
                  <c:v>0.80701754385964908</c:v>
                </c:pt>
                <c:pt idx="2">
                  <c:v>0.80701754385964908</c:v>
                </c:pt>
                <c:pt idx="3">
                  <c:v>0.80701754385964908</c:v>
                </c:pt>
                <c:pt idx="4">
                  <c:v>0.80701754385964908</c:v>
                </c:pt>
                <c:pt idx="5">
                  <c:v>0.80701754385964908</c:v>
                </c:pt>
                <c:pt idx="6">
                  <c:v>0.80701754385964908</c:v>
                </c:pt>
                <c:pt idx="7">
                  <c:v>0.80701754385964908</c:v>
                </c:pt>
                <c:pt idx="8">
                  <c:v>0.80701754385964908</c:v>
                </c:pt>
                <c:pt idx="9">
                  <c:v>0.80701754385964908</c:v>
                </c:pt>
                <c:pt idx="10">
                  <c:v>0.80701754385964908</c:v>
                </c:pt>
              </c:numCache>
            </c:numRef>
          </c:val>
          <c:smooth val="0"/>
        </c:ser>
        <c:dLbls>
          <c:showLegendKey val="0"/>
          <c:showVal val="0"/>
          <c:showCatName val="0"/>
          <c:showSerName val="0"/>
          <c:showPercent val="0"/>
          <c:showBubbleSize val="0"/>
        </c:dLbls>
        <c:smooth val="0"/>
        <c:axId val="239572656"/>
        <c:axId val="239573832"/>
      </c:lineChart>
      <c:catAx>
        <c:axId val="239572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3832"/>
        <c:crosses val="autoZero"/>
        <c:auto val="1"/>
        <c:lblAlgn val="ctr"/>
        <c:lblOffset val="100"/>
        <c:noMultiLvlLbl val="0"/>
      </c:catAx>
      <c:valAx>
        <c:axId val="239573832"/>
        <c:scaling>
          <c:orientation val="minMax"/>
          <c:min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39572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strRef>
              <c:f>Table5!$A$26:$A$32</c:f>
              <c:strCache>
                <c:ptCount val="7"/>
                <c:pt idx="0">
                  <c:v>2008-2012</c:v>
                </c:pt>
                <c:pt idx="1">
                  <c:v>2009-2013</c:v>
                </c:pt>
                <c:pt idx="2">
                  <c:v>2010-2014</c:v>
                </c:pt>
                <c:pt idx="3">
                  <c:v>2011-2015</c:v>
                </c:pt>
                <c:pt idx="4">
                  <c:v>2012-2016</c:v>
                </c:pt>
                <c:pt idx="5">
                  <c:v>2013-2017</c:v>
                </c:pt>
                <c:pt idx="6">
                  <c:v>2014-2018</c:v>
                </c:pt>
              </c:strCache>
            </c:strRef>
          </c:cat>
          <c:val>
            <c:numRef>
              <c:f>Table5!$F$26:$F$32</c:f>
              <c:numCache>
                <c:formatCode>0%</c:formatCode>
                <c:ptCount val="7"/>
                <c:pt idx="0">
                  <c:v>0.73488372093023258</c:v>
                </c:pt>
                <c:pt idx="1">
                  <c:v>0.78350515463917525</c:v>
                </c:pt>
                <c:pt idx="2">
                  <c:v>0.77192982456140335</c:v>
                </c:pt>
                <c:pt idx="3">
                  <c:v>0.78571428571428559</c:v>
                </c:pt>
                <c:pt idx="4">
                  <c:v>0.80701754385964908</c:v>
                </c:pt>
                <c:pt idx="5">
                  <c:v>0.81132075471698117</c:v>
                </c:pt>
                <c:pt idx="6">
                  <c:v>0.82822085889570551</c:v>
                </c:pt>
              </c:numCache>
            </c:numRef>
          </c:val>
          <c:smooth val="0"/>
        </c:ser>
        <c:ser>
          <c:idx val="2"/>
          <c:order val="1"/>
          <c:spPr>
            <a:ln w="28575" cap="rnd">
              <a:solidFill>
                <a:srgbClr val="FFC000"/>
              </a:solidFill>
              <a:prstDash val="dash"/>
              <a:round/>
            </a:ln>
            <a:effectLst/>
          </c:spPr>
          <c:marker>
            <c:symbol val="none"/>
          </c:marker>
          <c:cat>
            <c:strRef>
              <c:f>Table5!$A$26:$A$32</c:f>
              <c:strCache>
                <c:ptCount val="7"/>
                <c:pt idx="0">
                  <c:v>2008-2012</c:v>
                </c:pt>
                <c:pt idx="1">
                  <c:v>2009-2013</c:v>
                </c:pt>
                <c:pt idx="2">
                  <c:v>2010-2014</c:v>
                </c:pt>
                <c:pt idx="3">
                  <c:v>2011-2015</c:v>
                </c:pt>
                <c:pt idx="4">
                  <c:v>2012-2016</c:v>
                </c:pt>
                <c:pt idx="5">
                  <c:v>2013-2017</c:v>
                </c:pt>
                <c:pt idx="6">
                  <c:v>2014-2018</c:v>
                </c:pt>
              </c:strCache>
            </c:strRef>
          </c:cat>
          <c:val>
            <c:numRef>
              <c:f>Table5!$H$26:$H$32</c:f>
              <c:numCache>
                <c:formatCode>0%</c:formatCode>
                <c:ptCount val="7"/>
                <c:pt idx="0">
                  <c:v>0.80701754385964908</c:v>
                </c:pt>
                <c:pt idx="1">
                  <c:v>0.80701754385964908</c:v>
                </c:pt>
                <c:pt idx="2">
                  <c:v>0.80701754385964908</c:v>
                </c:pt>
                <c:pt idx="3">
                  <c:v>0.80701754385964908</c:v>
                </c:pt>
                <c:pt idx="4">
                  <c:v>0.80701754385964908</c:v>
                </c:pt>
                <c:pt idx="5">
                  <c:v>0.80701754385964908</c:v>
                </c:pt>
                <c:pt idx="6">
                  <c:v>0.80701754385964908</c:v>
                </c:pt>
              </c:numCache>
            </c:numRef>
          </c:val>
          <c:smooth val="0"/>
        </c:ser>
        <c:dLbls>
          <c:showLegendKey val="0"/>
          <c:showVal val="0"/>
          <c:showCatName val="0"/>
          <c:showSerName val="0"/>
          <c:showPercent val="0"/>
          <c:showBubbleSize val="0"/>
        </c:dLbls>
        <c:smooth val="0"/>
        <c:axId val="490725616"/>
        <c:axId val="490726008"/>
      </c:lineChart>
      <c:catAx>
        <c:axId val="490725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6008"/>
        <c:crosses val="autoZero"/>
        <c:auto val="1"/>
        <c:lblAlgn val="ctr"/>
        <c:lblOffset val="100"/>
        <c:noMultiLvlLbl val="0"/>
      </c:catAx>
      <c:valAx>
        <c:axId val="490726008"/>
        <c:scaling>
          <c:orientation val="minMax"/>
          <c:min val="0.65000000000000013"/>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5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spPr>
            <a:ln w="50800" cap="rnd">
              <a:solidFill>
                <a:schemeClr val="accent5">
                  <a:lumMod val="75000"/>
                </a:schemeClr>
              </a:solidFill>
              <a:round/>
            </a:ln>
            <a:effectLst/>
          </c:spPr>
          <c:marker>
            <c:symbol val="none"/>
          </c:marker>
          <c:cat>
            <c:numRef>
              <c:f>Table6!$A$5:$A$15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Table6!$E$5:$E$15</c:f>
              <c:numCache>
                <c:formatCode>0%</c:formatCode>
                <c:ptCount val="11"/>
                <c:pt idx="0">
                  <c:v>0.70769230769230773</c:v>
                </c:pt>
                <c:pt idx="1">
                  <c:v>0.77777777777777779</c:v>
                </c:pt>
                <c:pt idx="2">
                  <c:v>0.69491525423728817</c:v>
                </c:pt>
                <c:pt idx="3">
                  <c:v>0.74509803921568629</c:v>
                </c:pt>
                <c:pt idx="4">
                  <c:v>0.66666666666666663</c:v>
                </c:pt>
                <c:pt idx="5">
                  <c:v>0.67567567567567566</c:v>
                </c:pt>
                <c:pt idx="6">
                  <c:v>0.7857142857142857</c:v>
                </c:pt>
                <c:pt idx="7">
                  <c:v>0.80851063829787229</c:v>
                </c:pt>
                <c:pt idx="8">
                  <c:v>0.7592592592592593</c:v>
                </c:pt>
                <c:pt idx="9">
                  <c:v>0.75862068965517238</c:v>
                </c:pt>
                <c:pt idx="10">
                  <c:v>0.69047619047619047</c:v>
                </c:pt>
              </c:numCache>
            </c:numRef>
          </c:val>
          <c:smooth val="0"/>
        </c:ser>
        <c:ser>
          <c:idx val="2"/>
          <c:order val="1"/>
          <c:spPr>
            <a:ln w="28575" cap="rnd">
              <a:solidFill>
                <a:srgbClr val="FFC000"/>
              </a:solidFill>
              <a:prstDash val="dash"/>
              <a:round/>
            </a:ln>
            <a:effectLst/>
          </c:spPr>
          <c:marker>
            <c:symbol val="none"/>
          </c:marker>
          <c:cat>
            <c:numRef>
              <c:f>Table6!$A$5:$A$15</c:f>
              <c:numCache>
                <c:formatCode>General</c:formatCode>
                <c:ptCount val="11"/>
                <c:pt idx="0">
                  <c:v>2008</c:v>
                </c:pt>
                <c:pt idx="1">
                  <c:v>2009</c:v>
                </c:pt>
                <c:pt idx="2">
                  <c:v>2010</c:v>
                </c:pt>
                <c:pt idx="3">
                  <c:v>2011</c:v>
                </c:pt>
                <c:pt idx="4">
                  <c:v>2012</c:v>
                </c:pt>
                <c:pt idx="5">
                  <c:v>2013</c:v>
                </c:pt>
                <c:pt idx="6">
                  <c:v>2014</c:v>
                </c:pt>
                <c:pt idx="7">
                  <c:v>2015</c:v>
                </c:pt>
                <c:pt idx="8">
                  <c:v>2016</c:v>
                </c:pt>
                <c:pt idx="9">
                  <c:v>2017</c:v>
                </c:pt>
                <c:pt idx="10">
                  <c:v>2018</c:v>
                </c:pt>
              </c:numCache>
            </c:numRef>
          </c:cat>
          <c:val>
            <c:numRef>
              <c:f>Table6!$G$5:$G$14</c:f>
              <c:numCache>
                <c:formatCode>0%</c:formatCode>
                <c:ptCount val="10"/>
                <c:pt idx="0">
                  <c:v>0.74025974025974028</c:v>
                </c:pt>
                <c:pt idx="1">
                  <c:v>0.74025974025974028</c:v>
                </c:pt>
                <c:pt idx="2">
                  <c:v>0.74025974025974028</c:v>
                </c:pt>
                <c:pt idx="3">
                  <c:v>0.74025974025974028</c:v>
                </c:pt>
                <c:pt idx="4">
                  <c:v>0.74025974025974028</c:v>
                </c:pt>
                <c:pt idx="5">
                  <c:v>0.74025974025974028</c:v>
                </c:pt>
                <c:pt idx="6">
                  <c:v>0.74025974025974028</c:v>
                </c:pt>
                <c:pt idx="7">
                  <c:v>0.74025974025974028</c:v>
                </c:pt>
                <c:pt idx="8">
                  <c:v>0.74025974025974028</c:v>
                </c:pt>
                <c:pt idx="9">
                  <c:v>0.74025974025974028</c:v>
                </c:pt>
              </c:numCache>
            </c:numRef>
          </c:val>
          <c:smooth val="0"/>
        </c:ser>
        <c:dLbls>
          <c:showLegendKey val="0"/>
          <c:showVal val="0"/>
          <c:showCatName val="0"/>
          <c:showSerName val="0"/>
          <c:showPercent val="0"/>
          <c:showBubbleSize val="0"/>
        </c:dLbls>
        <c:smooth val="0"/>
        <c:axId val="490722088"/>
        <c:axId val="490721696"/>
      </c:lineChart>
      <c:catAx>
        <c:axId val="490722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1696"/>
        <c:crosses val="autoZero"/>
        <c:auto val="1"/>
        <c:lblAlgn val="ctr"/>
        <c:lblOffset val="100"/>
        <c:noMultiLvlLbl val="0"/>
      </c:catAx>
      <c:valAx>
        <c:axId val="490721696"/>
        <c:scaling>
          <c:orientation val="minMax"/>
          <c:min val="0.4"/>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0722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1.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chart" Target="../charts/chart26.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4" Type="http://schemas.openxmlformats.org/officeDocument/2006/relationships/chart" Target="../charts/chart30.xml"/></Relationships>
</file>

<file path=xl/drawings/_rels/drawing33.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5.xml"/><Relationship Id="rId1" Type="http://schemas.openxmlformats.org/officeDocument/2006/relationships/chart" Target="../charts/chart34.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50.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309025</xdr:colOff>
      <xdr:row>38</xdr:row>
      <xdr:rowOff>104775</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 y="0"/>
          <a:ext cx="5185824" cy="7343775"/>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0.08588</cdr:x>
      <cdr:y>0.00302</cdr:y>
    </cdr:from>
    <cdr:to>
      <cdr:x>0.95554</cdr:x>
      <cdr:y>0.0991</cdr:y>
    </cdr:to>
    <cdr:sp macro="" textlink="">
      <cdr:nvSpPr>
        <cdr:cNvPr id="2" name="TextBox 1"/>
        <cdr:cNvSpPr txBox="1"/>
      </cdr:nvSpPr>
      <cdr:spPr>
        <a:xfrm xmlns:a="http://schemas.openxmlformats.org/drawingml/2006/main">
          <a:off x="389960" y="8867"/>
          <a:ext cx="3948799" cy="28251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KSIs </a:t>
          </a:r>
          <a:r>
            <a:rPr lang="en-GB" sz="900" b="1">
              <a:effectLst/>
              <a:latin typeface="+mn-lt"/>
              <a:ea typeface="+mn-ea"/>
              <a:cs typeface="+mn-cs"/>
            </a:rPr>
            <a:t>injured travelling with a driver aged 17 to 23 that were aged 14 to 20</a:t>
          </a:r>
          <a:endParaRPr lang="en-GB" sz="900">
            <a:effectLst/>
          </a:endParaRPr>
        </a:p>
      </cdr:txBody>
    </cdr:sp>
  </cdr:relSizeAnchor>
  <cdr:relSizeAnchor xmlns:cdr="http://schemas.openxmlformats.org/drawingml/2006/chartDrawing">
    <cdr:from>
      <cdr:x>0.0588</cdr:x>
      <cdr:y>0.39115</cdr:y>
    </cdr:from>
    <cdr:to>
      <cdr:x>0.41922</cdr:x>
      <cdr:y>0.4968</cdr:y>
    </cdr:to>
    <cdr:sp macro="" textlink="">
      <cdr:nvSpPr>
        <cdr:cNvPr id="4" name="TextBox 1"/>
        <cdr:cNvSpPr txBox="1"/>
      </cdr:nvSpPr>
      <cdr:spPr>
        <a:xfrm xmlns:a="http://schemas.openxmlformats.org/drawingml/2006/main">
          <a:off x="267000" y="1150157"/>
          <a:ext cx="1636532" cy="310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(61%)</a:t>
          </a:r>
        </a:p>
      </cdr:txBody>
    </cdr:sp>
  </cdr:relSizeAnchor>
  <cdr:relSizeAnchor xmlns:cdr="http://schemas.openxmlformats.org/drawingml/2006/chartDrawing">
    <cdr:from>
      <cdr:x>0.55398</cdr:x>
      <cdr:y>0.13102</cdr:y>
    </cdr:from>
    <cdr:to>
      <cdr:x>0.66023</cdr:x>
      <cdr:y>0.28727</cdr:y>
    </cdr:to>
    <cdr:sp macro="" textlink="">
      <cdr:nvSpPr>
        <cdr:cNvPr id="5" name="Straight Arrow Connector 4"/>
        <cdr:cNvSpPr/>
      </cdr:nvSpPr>
      <cdr:spPr>
        <a:xfrm xmlns:a="http://schemas.openxmlformats.org/drawingml/2006/main" rot="5400000" flipV="1">
          <a:off x="2526919" y="373747"/>
          <a:ext cx="459441" cy="48244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11.xml><?xml version="1.0" encoding="utf-8"?>
<c:userShapes xmlns:c="http://schemas.openxmlformats.org/drawingml/2006/chart">
  <cdr:relSizeAnchor xmlns:cdr="http://schemas.openxmlformats.org/drawingml/2006/chartDrawing">
    <cdr:from>
      <cdr:x>0.06736</cdr:x>
      <cdr:y>0.64352</cdr:y>
    </cdr:from>
    <cdr:to>
      <cdr:x>0.93702</cdr:x>
      <cdr:y>0.7396</cdr:y>
    </cdr:to>
    <cdr:sp macro="" textlink="">
      <cdr:nvSpPr>
        <cdr:cNvPr id="2" name="TextBox 1"/>
        <cdr:cNvSpPr txBox="1"/>
      </cdr:nvSpPr>
      <cdr:spPr>
        <a:xfrm xmlns:a="http://schemas.openxmlformats.org/drawingml/2006/main">
          <a:off x="307975" y="1765300"/>
          <a:ext cx="3976086" cy="263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eaLnBrk="1" fontAlgn="auto" latinLnBrk="0" hangingPunct="1"/>
          <a:r>
            <a:rPr lang="en-GB" sz="900" b="1">
              <a:effectLst/>
              <a:latin typeface="+mn-lt"/>
              <a:ea typeface="+mn-ea"/>
              <a:cs typeface="+mn-cs"/>
            </a:rPr>
            <a:t>Proportion of passenger KSIs injured travelling with a driver aged 17 to 23 that were aged 14 to 20</a:t>
          </a:r>
          <a:endParaRPr lang="en-GB" sz="900">
            <a:effectLst/>
          </a:endParaRPr>
        </a:p>
      </cdr:txBody>
    </cdr:sp>
  </cdr:relSizeAnchor>
  <cdr:relSizeAnchor xmlns:cdr="http://schemas.openxmlformats.org/drawingml/2006/chartDrawing">
    <cdr:from>
      <cdr:x>0.2484</cdr:x>
      <cdr:y>0.55133</cdr:y>
    </cdr:from>
    <cdr:to>
      <cdr:x>0.35589</cdr:x>
      <cdr:y>0.67054</cdr:y>
    </cdr:to>
    <cdr:sp macro="" textlink="">
      <cdr:nvSpPr>
        <cdr:cNvPr id="3" name="Straight Arrow Connector 2"/>
        <cdr:cNvSpPr/>
      </cdr:nvSpPr>
      <cdr:spPr>
        <a:xfrm xmlns:a="http://schemas.openxmlformats.org/drawingml/2006/main" rot="5400000" flipH="1" flipV="1">
          <a:off x="1196770" y="1551338"/>
          <a:ext cx="350322" cy="48810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cdr:x>
      <cdr:y>0.45713</cdr:y>
    </cdr:from>
    <cdr:to>
      <cdr:x>0.36042</cdr:x>
      <cdr:y>0.56278</cdr:y>
    </cdr:to>
    <cdr:sp macro="" textlink="">
      <cdr:nvSpPr>
        <cdr:cNvPr id="4" name="TextBox 1"/>
        <cdr:cNvSpPr txBox="1"/>
      </cdr:nvSpPr>
      <cdr:spPr>
        <a:xfrm xmlns:a="http://schemas.openxmlformats.org/drawingml/2006/main">
          <a:off x="0" y="1343384"/>
          <a:ext cx="1636531" cy="3104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(61%)</a:t>
          </a:r>
        </a:p>
      </cdr:txBody>
    </cdr:sp>
  </cdr:relSizeAnchor>
</c:userShapes>
</file>

<file path=xl/drawings/drawing12.xml><?xml version="1.0" encoding="utf-8"?>
<xdr:wsDr xmlns:xdr="http://schemas.openxmlformats.org/drawingml/2006/spreadsheetDrawing" xmlns:a="http://schemas.openxmlformats.org/drawingml/2006/main">
  <xdr:twoCellAnchor>
    <xdr:from>
      <xdr:col>8</xdr:col>
      <xdr:colOff>209550</xdr:colOff>
      <xdr:row>1</xdr:row>
      <xdr:rowOff>142875</xdr:rowOff>
    </xdr:from>
    <xdr:to>
      <xdr:col>15</xdr:col>
      <xdr:colOff>514350</xdr:colOff>
      <xdr:row>16</xdr:row>
      <xdr:rowOff>190500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190500</xdr:colOff>
      <xdr:row>22</xdr:row>
      <xdr:rowOff>9525</xdr:rowOff>
    </xdr:from>
    <xdr:to>
      <xdr:col>15</xdr:col>
      <xdr:colOff>495300</xdr:colOff>
      <xdr:row>37</xdr:row>
      <xdr:rowOff>57150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0.33333</cdr:x>
      <cdr:y>0.46104</cdr:y>
    </cdr:from>
    <cdr:to>
      <cdr:x>0.37292</cdr:x>
      <cdr:y>0.63636</cdr:y>
    </cdr:to>
    <cdr:sp macro="" textlink="">
      <cdr:nvSpPr>
        <cdr:cNvPr id="2" name="Straight Arrow Connector 1"/>
        <cdr:cNvSpPr/>
      </cdr:nvSpPr>
      <cdr:spPr>
        <a:xfrm xmlns:a="http://schemas.openxmlformats.org/drawingml/2006/main" rot="5400000" flipH="1" flipV="1">
          <a:off x="1357318" y="1519243"/>
          <a:ext cx="514338" cy="18097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0.09444</cdr:x>
      <cdr:y>0.62616</cdr:y>
    </cdr:from>
    <cdr:to>
      <cdr:x>0.95814</cdr:x>
      <cdr:y>0.72247</cdr:y>
    </cdr:to>
    <cdr:sp macro="" textlink="">
      <cdr:nvSpPr>
        <cdr:cNvPr id="3" name="TextBox 1"/>
        <cdr:cNvSpPr txBox="1"/>
      </cdr:nvSpPr>
      <cdr:spPr>
        <a:xfrm xmlns:a="http://schemas.openxmlformats.org/drawingml/2006/main">
          <a:off x="431800" y="1717675"/>
          <a:ext cx="3948797" cy="264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aged 14 to 20 KSIs </a:t>
          </a:r>
          <a:r>
            <a:rPr lang="en-GB" sz="900" b="1">
              <a:effectLst/>
              <a:latin typeface="+mn-lt"/>
              <a:ea typeface="+mn-ea"/>
              <a:cs typeface="+mn-cs"/>
            </a:rPr>
            <a:t>injured travelling with a driver aged 17 to 23 that occurred on</a:t>
          </a:r>
          <a:r>
            <a:rPr lang="en-GB" sz="900" b="1" baseline="0">
              <a:effectLst/>
              <a:latin typeface="+mn-lt"/>
              <a:ea typeface="+mn-ea"/>
              <a:cs typeface="+mn-cs"/>
            </a:rPr>
            <a:t> rural roads </a:t>
          </a:r>
          <a:endParaRPr lang="en-GB" sz="900">
            <a:effectLst/>
          </a:endParaRPr>
        </a:p>
      </cdr:txBody>
    </cdr:sp>
  </cdr:relSizeAnchor>
  <cdr:relSizeAnchor xmlns:cdr="http://schemas.openxmlformats.org/drawingml/2006/chartDrawing">
    <cdr:from>
      <cdr:x>0.17986</cdr:x>
      <cdr:y>0.01852</cdr:y>
    </cdr:from>
    <cdr:to>
      <cdr:x>0.53781</cdr:x>
      <cdr:y>0.12443</cdr:y>
    </cdr:to>
    <cdr:sp macro="" textlink="">
      <cdr:nvSpPr>
        <cdr:cNvPr id="4" name="TextBox 1"/>
        <cdr:cNvSpPr txBox="1"/>
      </cdr:nvSpPr>
      <cdr:spPr>
        <a:xfrm xmlns:a="http://schemas.openxmlformats.org/drawingml/2006/main">
          <a:off x="822325" y="50800"/>
          <a:ext cx="1636531" cy="2905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(81%)</a:t>
          </a:r>
        </a:p>
      </cdr:txBody>
    </cdr:sp>
  </cdr:relSizeAnchor>
  <cdr:relSizeAnchor xmlns:cdr="http://schemas.openxmlformats.org/drawingml/2006/chartDrawing">
    <cdr:from>
      <cdr:x>0.4</cdr:x>
      <cdr:y>0.08681</cdr:y>
    </cdr:from>
    <cdr:to>
      <cdr:x>0.41042</cdr:x>
      <cdr:y>0.28896</cdr:y>
    </cdr:to>
    <cdr:sp macro="" textlink="">
      <cdr:nvSpPr>
        <cdr:cNvPr id="5" name="Straight Arrow Connector 4"/>
        <cdr:cNvSpPr/>
      </cdr:nvSpPr>
      <cdr:spPr>
        <a:xfrm xmlns:a="http://schemas.openxmlformats.org/drawingml/2006/main" rot="5400000" flipV="1">
          <a:off x="1556087" y="527387"/>
          <a:ext cx="593051" cy="4762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14.xml><?xml version="1.0" encoding="utf-8"?>
<c:userShapes xmlns:c="http://schemas.openxmlformats.org/drawingml/2006/chart">
  <cdr:relSizeAnchor xmlns:cdr="http://schemas.openxmlformats.org/drawingml/2006/chartDrawing">
    <cdr:from>
      <cdr:x>0.47876</cdr:x>
      <cdr:y>0.36069</cdr:y>
    </cdr:from>
    <cdr:to>
      <cdr:x>0.48958</cdr:x>
      <cdr:y>0.58176</cdr:y>
    </cdr:to>
    <cdr:sp macro="" textlink="">
      <cdr:nvSpPr>
        <cdr:cNvPr id="2" name="Straight Arrow Connector 1"/>
        <cdr:cNvSpPr/>
      </cdr:nvSpPr>
      <cdr:spPr>
        <a:xfrm xmlns:a="http://schemas.openxmlformats.org/drawingml/2006/main" rot="5400000" flipH="1">
          <a:off x="1889364" y="1357690"/>
          <a:ext cx="648553" cy="49469"/>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0.11944</cdr:x>
      <cdr:y>0.5706</cdr:y>
    </cdr:from>
    <cdr:to>
      <cdr:x>0.98314</cdr:x>
      <cdr:y>0.66692</cdr:y>
    </cdr:to>
    <cdr:sp macro="" textlink="">
      <cdr:nvSpPr>
        <cdr:cNvPr id="3" name="TextBox 1"/>
        <cdr:cNvSpPr txBox="1"/>
      </cdr:nvSpPr>
      <cdr:spPr>
        <a:xfrm xmlns:a="http://schemas.openxmlformats.org/drawingml/2006/main">
          <a:off x="546100" y="1565275"/>
          <a:ext cx="3948797" cy="26421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Proportion of passenger aged 14 to 20 KSIs </a:t>
          </a:r>
          <a:r>
            <a:rPr lang="en-GB" sz="900" b="1">
              <a:effectLst/>
              <a:latin typeface="+mn-lt"/>
              <a:ea typeface="+mn-ea"/>
              <a:cs typeface="+mn-cs"/>
            </a:rPr>
            <a:t>injured travelling with a driver aged 17 to 23 that occurred on</a:t>
          </a:r>
          <a:r>
            <a:rPr lang="en-GB" sz="900" b="1" baseline="0">
              <a:effectLst/>
              <a:latin typeface="+mn-lt"/>
              <a:ea typeface="+mn-ea"/>
              <a:cs typeface="+mn-cs"/>
            </a:rPr>
            <a:t> rural roads </a:t>
          </a:r>
          <a:endParaRPr lang="en-GB" sz="900">
            <a:effectLst/>
          </a:endParaRPr>
        </a:p>
      </cdr:txBody>
    </cdr:sp>
  </cdr:relSizeAnchor>
  <cdr:relSizeAnchor xmlns:cdr="http://schemas.openxmlformats.org/drawingml/2006/chartDrawing">
    <cdr:from>
      <cdr:x>0.04444</cdr:x>
      <cdr:y>0.16173</cdr:y>
    </cdr:from>
    <cdr:to>
      <cdr:x>0.40238</cdr:x>
      <cdr:y>0.26764</cdr:y>
    </cdr:to>
    <cdr:sp macro="" textlink="">
      <cdr:nvSpPr>
        <cdr:cNvPr id="4" name="TextBox 1"/>
        <cdr:cNvSpPr txBox="1"/>
      </cdr:nvSpPr>
      <cdr:spPr>
        <a:xfrm xmlns:a="http://schemas.openxmlformats.org/drawingml/2006/main">
          <a:off x="203195" y="474478"/>
          <a:ext cx="1636502" cy="3107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(81%)</a:t>
          </a:r>
        </a:p>
      </cdr:txBody>
    </cdr:sp>
  </cdr:relSizeAnchor>
</c:userShapes>
</file>

<file path=xl/drawings/drawing15.xml><?xml version="1.0" encoding="utf-8"?>
<xdr:wsDr xmlns:xdr="http://schemas.openxmlformats.org/drawingml/2006/spreadsheetDrawing" xmlns:a="http://schemas.openxmlformats.org/drawingml/2006/main">
  <xdr:twoCellAnchor>
    <xdr:from>
      <xdr:col>8</xdr:col>
      <xdr:colOff>142875</xdr:colOff>
      <xdr:row>2</xdr:row>
      <xdr:rowOff>161925</xdr:rowOff>
    </xdr:from>
    <xdr:to>
      <xdr:col>15</xdr:col>
      <xdr:colOff>447675</xdr:colOff>
      <xdr:row>13</xdr:row>
      <xdr:rowOff>9525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590550</xdr:colOff>
      <xdr:row>20</xdr:row>
      <xdr:rowOff>171450</xdr:rowOff>
    </xdr:from>
    <xdr:to>
      <xdr:col>15</xdr:col>
      <xdr:colOff>285750</xdr:colOff>
      <xdr:row>32</xdr:row>
      <xdr:rowOff>9524</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0.51111</cdr:x>
      <cdr:y>0.25844</cdr:y>
    </cdr:from>
    <cdr:to>
      <cdr:x>0.86906</cdr:x>
      <cdr:y>0.36435</cdr:y>
    </cdr:to>
    <cdr:sp macro="" textlink="">
      <cdr:nvSpPr>
        <cdr:cNvPr id="2" name="TextBox 1"/>
        <cdr:cNvSpPr txBox="1"/>
      </cdr:nvSpPr>
      <cdr:spPr>
        <a:xfrm xmlns:a="http://schemas.openxmlformats.org/drawingml/2006/main">
          <a:off x="2336780" y="718792"/>
          <a:ext cx="1636547" cy="294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(74%)</a:t>
          </a:r>
        </a:p>
      </cdr:txBody>
    </cdr:sp>
  </cdr:relSizeAnchor>
  <cdr:relSizeAnchor xmlns:cdr="http://schemas.openxmlformats.org/drawingml/2006/chartDrawing">
    <cdr:from>
      <cdr:x>0.08819</cdr:x>
      <cdr:y>0.56019</cdr:y>
    </cdr:from>
    <cdr:to>
      <cdr:x>0.95189</cdr:x>
      <cdr:y>0.65651</cdr:y>
    </cdr:to>
    <cdr:sp macro="" textlink="">
      <cdr:nvSpPr>
        <cdr:cNvPr id="3" name="TextBox 1"/>
        <cdr:cNvSpPr txBox="1"/>
      </cdr:nvSpPr>
      <cdr:spPr>
        <a:xfrm xmlns:a="http://schemas.openxmlformats.org/drawingml/2006/main">
          <a:off x="403225" y="1536700"/>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passengers injured while travelling with a young driver aged 17 to 23, that were</a:t>
          </a:r>
          <a:r>
            <a:rPr lang="en-GB" sz="900" b="1" baseline="0">
              <a:latin typeface="+mn-lt"/>
              <a:cs typeface="Arial" pitchFamily="34" charset="0"/>
            </a:rPr>
            <a:t> </a:t>
          </a:r>
          <a:r>
            <a:rPr lang="en-GB" sz="900" b="1">
              <a:latin typeface="+mn-lt"/>
              <a:cs typeface="Arial" pitchFamily="34" charset="0"/>
            </a:rPr>
            <a:t>aged 14 to</a:t>
          </a:r>
          <a:r>
            <a:rPr lang="en-GB" sz="900" b="1" baseline="0">
              <a:latin typeface="+mn-lt"/>
              <a:cs typeface="Arial" pitchFamily="34" charset="0"/>
            </a:rPr>
            <a:t> 20</a:t>
          </a:r>
          <a:endParaRPr lang="en-GB" sz="900">
            <a:effectLst/>
          </a:endParaRPr>
        </a:p>
      </cdr:txBody>
    </cdr:sp>
  </cdr:relSizeAnchor>
  <cdr:relSizeAnchor xmlns:cdr="http://schemas.openxmlformats.org/drawingml/2006/chartDrawing">
    <cdr:from>
      <cdr:x>0.34028</cdr:x>
      <cdr:y>0.43041</cdr:y>
    </cdr:from>
    <cdr:to>
      <cdr:x>0.42292</cdr:x>
      <cdr:y>0.57971</cdr:y>
    </cdr:to>
    <cdr:sp macro="" textlink="">
      <cdr:nvSpPr>
        <cdr:cNvPr id="4" name="Straight Arrow Connector 3"/>
        <cdr:cNvSpPr/>
      </cdr:nvSpPr>
      <cdr:spPr>
        <a:xfrm xmlns:a="http://schemas.openxmlformats.org/drawingml/2006/main" rot="5400000" flipH="1" flipV="1">
          <a:off x="1537036" y="1215819"/>
          <a:ext cx="415248" cy="3778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17.xml><?xml version="1.0" encoding="utf-8"?>
<c:userShapes xmlns:c="http://schemas.openxmlformats.org/drawingml/2006/chart">
  <cdr:relSizeAnchor xmlns:cdr="http://schemas.openxmlformats.org/drawingml/2006/chartDrawing">
    <cdr:from>
      <cdr:x>0.04861</cdr:x>
      <cdr:y>0.26318</cdr:y>
    </cdr:from>
    <cdr:to>
      <cdr:x>0.40656</cdr:x>
      <cdr:y>0.36909</cdr:y>
    </cdr:to>
    <cdr:sp macro="" textlink="">
      <cdr:nvSpPr>
        <cdr:cNvPr id="2" name="TextBox 1"/>
        <cdr:cNvSpPr txBox="1"/>
      </cdr:nvSpPr>
      <cdr:spPr>
        <a:xfrm xmlns:a="http://schemas.openxmlformats.org/drawingml/2006/main">
          <a:off x="222230" y="782106"/>
          <a:ext cx="1636547" cy="3147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(74%)</a:t>
          </a:r>
        </a:p>
      </cdr:txBody>
    </cdr:sp>
  </cdr:relSizeAnchor>
  <cdr:relSizeAnchor xmlns:cdr="http://schemas.openxmlformats.org/drawingml/2006/chartDrawing">
    <cdr:from>
      <cdr:x>0.44375</cdr:x>
      <cdr:y>0.49359</cdr:y>
    </cdr:from>
    <cdr:to>
      <cdr:x>0.54166</cdr:x>
      <cdr:y>0.61298</cdr:y>
    </cdr:to>
    <cdr:sp macro="" textlink="">
      <cdr:nvSpPr>
        <cdr:cNvPr id="3" name="Straight Arrow Connector 2"/>
        <cdr:cNvSpPr/>
      </cdr:nvSpPr>
      <cdr:spPr>
        <a:xfrm xmlns:a="http://schemas.openxmlformats.org/drawingml/2006/main" rot="5400000" flipH="1">
          <a:off x="2075261" y="1420432"/>
          <a:ext cx="354803" cy="44764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0.12153</cdr:x>
      <cdr:y>0.61227</cdr:y>
    </cdr:from>
    <cdr:to>
      <cdr:x>0.98523</cdr:x>
      <cdr:y>0.70859</cdr:y>
    </cdr:to>
    <cdr:sp macro="" textlink="">
      <cdr:nvSpPr>
        <cdr:cNvPr id="4" name="TextBox 1"/>
        <cdr:cNvSpPr txBox="1"/>
      </cdr:nvSpPr>
      <cdr:spPr>
        <a:xfrm xmlns:a="http://schemas.openxmlformats.org/drawingml/2006/main">
          <a:off x="555625" y="1679575"/>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passengers injured while travelling with a young driver aged 17 to 23, that were</a:t>
          </a:r>
          <a:r>
            <a:rPr lang="en-GB" sz="900" b="1" baseline="0">
              <a:latin typeface="+mn-lt"/>
              <a:cs typeface="Arial" pitchFamily="34" charset="0"/>
            </a:rPr>
            <a:t> </a:t>
          </a:r>
          <a:r>
            <a:rPr lang="en-GB" sz="900" b="1">
              <a:latin typeface="+mn-lt"/>
              <a:cs typeface="Arial" pitchFamily="34" charset="0"/>
            </a:rPr>
            <a:t>aged 14 to</a:t>
          </a:r>
          <a:r>
            <a:rPr lang="en-GB" sz="900" b="1" baseline="0">
              <a:latin typeface="+mn-lt"/>
              <a:cs typeface="Arial" pitchFamily="34" charset="0"/>
            </a:rPr>
            <a:t> 20</a:t>
          </a:r>
          <a:endParaRPr lang="en-GB" sz="900">
            <a:effectLst/>
          </a:endParaRPr>
        </a:p>
      </cdr:txBody>
    </cdr:sp>
  </cdr:relSizeAnchor>
</c:userShapes>
</file>

<file path=xl/drawings/drawing18.xml><?xml version="1.0" encoding="utf-8"?>
<xdr:wsDr xmlns:xdr="http://schemas.openxmlformats.org/drawingml/2006/spreadsheetDrawing" xmlns:a="http://schemas.openxmlformats.org/drawingml/2006/main">
  <xdr:twoCellAnchor>
    <xdr:from>
      <xdr:col>13</xdr:col>
      <xdr:colOff>200025</xdr:colOff>
      <xdr:row>2</xdr:row>
      <xdr:rowOff>19050</xdr:rowOff>
    </xdr:from>
    <xdr:to>
      <xdr:col>20</xdr:col>
      <xdr:colOff>504825</xdr:colOff>
      <xdr:row>17</xdr:row>
      <xdr:rowOff>57150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66675</xdr:colOff>
      <xdr:row>19</xdr:row>
      <xdr:rowOff>9525</xdr:rowOff>
    </xdr:from>
    <xdr:to>
      <xdr:col>19</xdr:col>
      <xdr:colOff>371475</xdr:colOff>
      <xdr:row>34</xdr:row>
      <xdr:rowOff>38100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cdr:x>
      <cdr:y>0.40394</cdr:y>
    </cdr:from>
    <cdr:to>
      <cdr:x>0.23542</cdr:x>
      <cdr:y>0.50985</cdr:y>
    </cdr:to>
    <cdr:sp macro="" textlink="">
      <cdr:nvSpPr>
        <cdr:cNvPr id="2" name="TextBox 1"/>
        <cdr:cNvSpPr txBox="1"/>
      </cdr:nvSpPr>
      <cdr:spPr>
        <a:xfrm xmlns:a="http://schemas.openxmlformats.org/drawingml/2006/main">
          <a:off x="0" y="1108075"/>
          <a:ext cx="1076325" cy="290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p>
        <a:p xmlns:a="http://schemas.openxmlformats.org/drawingml/2006/main">
          <a:pPr algn="r"/>
          <a:r>
            <a:rPr lang="en-GB" sz="800" b="1">
              <a:latin typeface="+mn-lt"/>
              <a:cs typeface="Arial" pitchFamily="34" charset="0"/>
            </a:rPr>
            <a:t> Baseline (40%)</a:t>
          </a:r>
        </a:p>
      </cdr:txBody>
    </cdr:sp>
  </cdr:relSizeAnchor>
  <cdr:relSizeAnchor xmlns:cdr="http://schemas.openxmlformats.org/drawingml/2006/chartDrawing">
    <cdr:from>
      <cdr:x>0.10069</cdr:x>
      <cdr:y>0.65741</cdr:y>
    </cdr:from>
    <cdr:to>
      <cdr:x>0.96439</cdr:x>
      <cdr:y>0.75373</cdr:y>
    </cdr:to>
    <cdr:sp macro="" textlink="">
      <cdr:nvSpPr>
        <cdr:cNvPr id="3" name="TextBox 1"/>
        <cdr:cNvSpPr txBox="1"/>
      </cdr:nvSpPr>
      <cdr:spPr>
        <a:xfrm xmlns:a="http://schemas.openxmlformats.org/drawingml/2006/main">
          <a:off x="460375" y="1803400"/>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of young</a:t>
          </a:r>
          <a:r>
            <a:rPr lang="en-GB" sz="900" b="1" baseline="0">
              <a:latin typeface="+mn-lt"/>
              <a:cs typeface="Arial" pitchFamily="34" charset="0"/>
            </a:rPr>
            <a:t> passenger KSIs injured travelling with a driver aged 17-23 that occurred at the weekend</a:t>
          </a:r>
          <a:endParaRPr lang="en-GB" sz="900">
            <a:effectLst/>
          </a:endParaRPr>
        </a:p>
      </cdr:txBody>
    </cdr:sp>
  </cdr:relSizeAnchor>
  <cdr:relSizeAnchor xmlns:cdr="http://schemas.openxmlformats.org/drawingml/2006/chartDrawing">
    <cdr:from>
      <cdr:x>0.51944</cdr:x>
      <cdr:y>0.51852</cdr:y>
    </cdr:from>
    <cdr:to>
      <cdr:x>0.60208</cdr:x>
      <cdr:y>0.66782</cdr:y>
    </cdr:to>
    <cdr:sp macro="" textlink="">
      <cdr:nvSpPr>
        <cdr:cNvPr id="4" name="Straight Arrow Connector 3"/>
        <cdr:cNvSpPr/>
      </cdr:nvSpPr>
      <cdr:spPr>
        <a:xfrm xmlns:a="http://schemas.openxmlformats.org/drawingml/2006/main" rot="5400000" flipH="1" flipV="1">
          <a:off x="2344809" y="1551268"/>
          <a:ext cx="438002" cy="3778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10</xdr:col>
      <xdr:colOff>114300</xdr:colOff>
      <xdr:row>4</xdr:row>
      <xdr:rowOff>47625</xdr:rowOff>
    </xdr:from>
    <xdr:to>
      <xdr:col>17</xdr:col>
      <xdr:colOff>510584</xdr:colOff>
      <xdr:row>17</xdr:row>
      <xdr:rowOff>139684</xdr:rowOff>
    </xdr:to>
    <xdr:pic>
      <xdr:nvPicPr>
        <xdr:cNvPr id="4" name="Picture 3"/>
        <xdr:cNvPicPr>
          <a:picLocks noChangeAspect="1"/>
        </xdr:cNvPicPr>
      </xdr:nvPicPr>
      <xdr:blipFill>
        <a:blip xmlns:r="http://schemas.openxmlformats.org/officeDocument/2006/relationships" r:embed="rId1"/>
        <a:stretch>
          <a:fillRect/>
        </a:stretch>
      </xdr:blipFill>
      <xdr:spPr>
        <a:xfrm>
          <a:off x="8477250" y="1000125"/>
          <a:ext cx="4901609" cy="2568559"/>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0.02986</cdr:x>
      <cdr:y>0.39275</cdr:y>
    </cdr:from>
    <cdr:to>
      <cdr:x>0.26527</cdr:x>
      <cdr:y>0.49866</cdr:y>
    </cdr:to>
    <cdr:sp macro="" textlink="">
      <cdr:nvSpPr>
        <cdr:cNvPr id="2" name="TextBox 1"/>
        <cdr:cNvSpPr txBox="1"/>
      </cdr:nvSpPr>
      <cdr:spPr>
        <a:xfrm xmlns:a="http://schemas.openxmlformats.org/drawingml/2006/main">
          <a:off x="136535" y="1152208"/>
          <a:ext cx="1076295" cy="3107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p>
        <a:p xmlns:a="http://schemas.openxmlformats.org/drawingml/2006/main">
          <a:pPr algn="r"/>
          <a:r>
            <a:rPr lang="en-GB" sz="800" b="1">
              <a:latin typeface="+mn-lt"/>
              <a:cs typeface="Arial" pitchFamily="34" charset="0"/>
            </a:rPr>
            <a:t> Baseline (40%)</a:t>
          </a:r>
        </a:p>
      </cdr:txBody>
    </cdr:sp>
  </cdr:relSizeAnchor>
  <cdr:relSizeAnchor xmlns:cdr="http://schemas.openxmlformats.org/drawingml/2006/chartDrawing">
    <cdr:from>
      <cdr:x>0.07986</cdr:x>
      <cdr:y>0.67166</cdr:y>
    </cdr:from>
    <cdr:to>
      <cdr:x>0.94356</cdr:x>
      <cdr:y>0.76798</cdr:y>
    </cdr:to>
    <cdr:sp macro="" textlink="">
      <cdr:nvSpPr>
        <cdr:cNvPr id="3" name="TextBox 1"/>
        <cdr:cNvSpPr txBox="1"/>
      </cdr:nvSpPr>
      <cdr:spPr>
        <a:xfrm xmlns:a="http://schemas.openxmlformats.org/drawingml/2006/main">
          <a:off x="365120" y="1970435"/>
          <a:ext cx="3948836" cy="2825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 of young</a:t>
          </a:r>
          <a:r>
            <a:rPr lang="en-GB" sz="900" b="1" baseline="0">
              <a:latin typeface="+mn-lt"/>
              <a:cs typeface="Arial" pitchFamily="34" charset="0"/>
            </a:rPr>
            <a:t> passenger KSIs injured travelling with a driver aged 17-23 that occurred at the weekend</a:t>
          </a:r>
          <a:endParaRPr lang="en-GB" sz="900">
            <a:effectLst/>
          </a:endParaRPr>
        </a:p>
      </cdr:txBody>
    </cdr:sp>
  </cdr:relSizeAnchor>
  <cdr:relSizeAnchor xmlns:cdr="http://schemas.openxmlformats.org/drawingml/2006/chartDrawing">
    <cdr:from>
      <cdr:x>0.37986</cdr:x>
      <cdr:y>0.52605</cdr:y>
    </cdr:from>
    <cdr:to>
      <cdr:x>0.4625</cdr:x>
      <cdr:y>0.67535</cdr:y>
    </cdr:to>
    <cdr:sp macro="" textlink="">
      <cdr:nvSpPr>
        <cdr:cNvPr id="4" name="Straight Arrow Connector 3"/>
        <cdr:cNvSpPr/>
      </cdr:nvSpPr>
      <cdr:spPr>
        <a:xfrm xmlns:a="http://schemas.openxmlformats.org/drawingml/2006/main" rot="5400000" flipH="1" flipV="1">
          <a:off x="1706649" y="1573354"/>
          <a:ext cx="438002" cy="3778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21.xml><?xml version="1.0" encoding="utf-8"?>
<xdr:wsDr xmlns:xdr="http://schemas.openxmlformats.org/drawingml/2006/spreadsheetDrawing" xmlns:a="http://schemas.openxmlformats.org/drawingml/2006/main">
  <xdr:twoCellAnchor>
    <xdr:from>
      <xdr:col>0</xdr:col>
      <xdr:colOff>19049</xdr:colOff>
      <xdr:row>14</xdr:row>
      <xdr:rowOff>19050</xdr:rowOff>
    </xdr:from>
    <xdr:to>
      <xdr:col>11</xdr:col>
      <xdr:colOff>819150</xdr:colOff>
      <xdr:row>28</xdr:row>
      <xdr:rowOff>95250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561975</xdr:colOff>
      <xdr:row>1</xdr:row>
      <xdr:rowOff>152400</xdr:rowOff>
    </xdr:from>
    <xdr:to>
      <xdr:col>13</xdr:col>
      <xdr:colOff>257175</xdr:colOff>
      <xdr:row>14</xdr:row>
      <xdr:rowOff>371475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85725</xdr:colOff>
      <xdr:row>20</xdr:row>
      <xdr:rowOff>133350</xdr:rowOff>
    </xdr:from>
    <xdr:to>
      <xdr:col>14</xdr:col>
      <xdr:colOff>257175</xdr:colOff>
      <xdr:row>34</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0.02778</cdr:x>
      <cdr:y>0.51505</cdr:y>
    </cdr:from>
    <cdr:to>
      <cdr:x>0.325</cdr:x>
      <cdr:y>0.62096</cdr:y>
    </cdr:to>
    <cdr:sp macro="" textlink="">
      <cdr:nvSpPr>
        <cdr:cNvPr id="2" name="TextBox 1"/>
        <cdr:cNvSpPr txBox="1"/>
      </cdr:nvSpPr>
      <cdr:spPr>
        <a:xfrm xmlns:a="http://schemas.openxmlformats.org/drawingml/2006/main">
          <a:off x="127000" y="1412875"/>
          <a:ext cx="1358900" cy="290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(21)</a:t>
          </a:r>
        </a:p>
      </cdr:txBody>
    </cdr:sp>
  </cdr:relSizeAnchor>
  <cdr:relSizeAnchor xmlns:cdr="http://schemas.openxmlformats.org/drawingml/2006/chartDrawing">
    <cdr:from>
      <cdr:x>0.08194</cdr:x>
      <cdr:y>0.73032</cdr:y>
    </cdr:from>
    <cdr:to>
      <cdr:x>0.94564</cdr:x>
      <cdr:y>0.82664</cdr:y>
    </cdr:to>
    <cdr:sp macro="" textlink="">
      <cdr:nvSpPr>
        <cdr:cNvPr id="3" name="TextBox 1"/>
        <cdr:cNvSpPr txBox="1"/>
      </cdr:nvSpPr>
      <cdr:spPr>
        <a:xfrm xmlns:a="http://schemas.openxmlformats.org/drawingml/2006/main">
          <a:off x="374650" y="2003425"/>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Number of KSIs resulting from collisions involving motorcyclists aged 17 to 23 </a:t>
          </a:r>
          <a:endParaRPr lang="en-GB" sz="900">
            <a:effectLst/>
          </a:endParaRPr>
        </a:p>
      </cdr:txBody>
    </cdr:sp>
  </cdr:relSizeAnchor>
  <cdr:relSizeAnchor xmlns:cdr="http://schemas.openxmlformats.org/drawingml/2006/chartDrawing">
    <cdr:from>
      <cdr:x>0.7007</cdr:x>
      <cdr:y>0.59148</cdr:y>
    </cdr:from>
    <cdr:to>
      <cdr:x>0.78334</cdr:x>
      <cdr:y>0.74078</cdr:y>
    </cdr:to>
    <cdr:sp macro="" textlink="">
      <cdr:nvSpPr>
        <cdr:cNvPr id="4" name="Straight Arrow Connector 3"/>
        <cdr:cNvSpPr/>
      </cdr:nvSpPr>
      <cdr:spPr>
        <a:xfrm xmlns:a="http://schemas.openxmlformats.org/drawingml/2006/main" rot="5400000" flipH="1" flipV="1">
          <a:off x="3189143" y="1625725"/>
          <a:ext cx="406715" cy="37783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24.xml><?xml version="1.0" encoding="utf-8"?>
<c:userShapes xmlns:c="http://schemas.openxmlformats.org/drawingml/2006/chart">
  <cdr:relSizeAnchor xmlns:cdr="http://schemas.openxmlformats.org/drawingml/2006/chartDrawing">
    <cdr:from>
      <cdr:x>0.0593</cdr:x>
      <cdr:y>0.39686</cdr:y>
    </cdr:from>
    <cdr:to>
      <cdr:x>0.35653</cdr:x>
      <cdr:y>0.50277</cdr:y>
    </cdr:to>
    <cdr:sp macro="" textlink="">
      <cdr:nvSpPr>
        <cdr:cNvPr id="2" name="TextBox 1"/>
        <cdr:cNvSpPr txBox="1"/>
      </cdr:nvSpPr>
      <cdr:spPr>
        <a:xfrm xmlns:a="http://schemas.openxmlformats.org/drawingml/2006/main">
          <a:off x="299354" y="1164262"/>
          <a:ext cx="1500491" cy="31070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a:t>
          </a:r>
          <a:r>
            <a:rPr lang="en-GB" sz="800" b="1" baseline="0">
              <a:latin typeface="+mn-lt"/>
              <a:cs typeface="Arial" pitchFamily="34" charset="0"/>
            </a:rPr>
            <a:t> </a:t>
          </a:r>
          <a:r>
            <a:rPr lang="en-GB" sz="800" b="1">
              <a:latin typeface="+mn-lt"/>
              <a:cs typeface="Arial" pitchFamily="34" charset="0"/>
            </a:rPr>
            <a:t>Baseline (21</a:t>
          </a:r>
        </a:p>
      </cdr:txBody>
    </cdr:sp>
  </cdr:relSizeAnchor>
  <cdr:relSizeAnchor xmlns:cdr="http://schemas.openxmlformats.org/drawingml/2006/chartDrawing">
    <cdr:from>
      <cdr:x>0.08194</cdr:x>
      <cdr:y>0.62616</cdr:y>
    </cdr:from>
    <cdr:to>
      <cdr:x>0.94564</cdr:x>
      <cdr:y>0.72248</cdr:y>
    </cdr:to>
    <cdr:sp macro="" textlink="">
      <cdr:nvSpPr>
        <cdr:cNvPr id="3" name="TextBox 1"/>
        <cdr:cNvSpPr txBox="1"/>
      </cdr:nvSpPr>
      <cdr:spPr>
        <a:xfrm xmlns:a="http://schemas.openxmlformats.org/drawingml/2006/main">
          <a:off x="374650" y="1717675"/>
          <a:ext cx="3948836" cy="26422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GB" sz="900" b="1">
              <a:latin typeface="+mn-lt"/>
              <a:cs typeface="Arial" pitchFamily="34" charset="0"/>
            </a:rPr>
            <a:t>Number of KSIs resulting from collisions involving motorcyclists aged 17 to 23 </a:t>
          </a:r>
          <a:endParaRPr lang="en-GB" sz="900">
            <a:effectLst/>
          </a:endParaRPr>
        </a:p>
      </cdr:txBody>
    </cdr:sp>
  </cdr:relSizeAnchor>
  <cdr:relSizeAnchor xmlns:cdr="http://schemas.openxmlformats.org/drawingml/2006/chartDrawing">
    <cdr:from>
      <cdr:x>0.72617</cdr:x>
      <cdr:y>0.47858</cdr:y>
    </cdr:from>
    <cdr:to>
      <cdr:x>0.7838</cdr:x>
      <cdr:y>0.63598</cdr:y>
    </cdr:to>
    <cdr:sp macro="" textlink="">
      <cdr:nvSpPr>
        <cdr:cNvPr id="4" name="Straight Arrow Connector 3"/>
        <cdr:cNvSpPr/>
      </cdr:nvSpPr>
      <cdr:spPr>
        <a:xfrm xmlns:a="http://schemas.openxmlformats.org/drawingml/2006/main" rot="5400000" flipH="1" flipV="1">
          <a:off x="3580481" y="1489431"/>
          <a:ext cx="461764" cy="29093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25.xml><?xml version="1.0" encoding="utf-8"?>
<xdr:wsDr xmlns:xdr="http://schemas.openxmlformats.org/drawingml/2006/spreadsheetDrawing" xmlns:a="http://schemas.openxmlformats.org/drawingml/2006/main">
  <xdr:twoCellAnchor>
    <xdr:from>
      <xdr:col>5</xdr:col>
      <xdr:colOff>180975</xdr:colOff>
      <xdr:row>1</xdr:row>
      <xdr:rowOff>190500</xdr:rowOff>
    </xdr:from>
    <xdr:to>
      <xdr:col>12</xdr:col>
      <xdr:colOff>485775</xdr:colOff>
      <xdr:row>14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209550</xdr:colOff>
      <xdr:row>20</xdr:row>
      <xdr:rowOff>133350</xdr:rowOff>
    </xdr:from>
    <xdr:to>
      <xdr:col>12</xdr:col>
      <xdr:colOff>514350</xdr:colOff>
      <xdr:row>35</xdr:row>
      <xdr:rowOff>180975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c:userShapes xmlns:c="http://schemas.openxmlformats.org/drawingml/2006/chart">
  <cdr:relSizeAnchor xmlns:cdr="http://schemas.openxmlformats.org/drawingml/2006/chartDrawing">
    <cdr:from>
      <cdr:x>0.02569</cdr:x>
      <cdr:y>0.55346</cdr:y>
    </cdr:from>
    <cdr:to>
      <cdr:x>0.42083</cdr:x>
      <cdr:y>0.64606</cdr:y>
    </cdr:to>
    <cdr:sp macro="" textlink="">
      <cdr:nvSpPr>
        <cdr:cNvPr id="2" name="TextBox 1"/>
        <cdr:cNvSpPr txBox="1"/>
      </cdr:nvSpPr>
      <cdr:spPr>
        <a:xfrm xmlns:a="http://schemas.openxmlformats.org/drawingml/2006/main">
          <a:off x="117455" y="1623695"/>
          <a:ext cx="1806580" cy="2716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spcAft>
              <a:spcPts val="0"/>
            </a:spcAft>
          </a:pPr>
          <a:r>
            <a:rPr lang="en-GB" sz="900" b="1">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2012-2016 Baseline Average (11)</a:t>
          </a:r>
          <a:endParaRPr lang="en-GB" sz="900" b="1">
            <a:solidFill>
              <a:sysClr val="windowText" lastClr="000000"/>
            </a:solidFill>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0.07778</cdr:x>
      <cdr:y>0.76649</cdr:y>
    </cdr:from>
    <cdr:to>
      <cdr:x>0.8375</cdr:x>
      <cdr:y>0.94452</cdr:y>
    </cdr:to>
    <cdr:sp macro="" textlink="">
      <cdr:nvSpPr>
        <cdr:cNvPr id="3" name="Text Box 1"/>
        <cdr:cNvSpPr txBox="1"/>
      </cdr:nvSpPr>
      <cdr:spPr>
        <a:xfrm xmlns:a="http://schemas.openxmlformats.org/drawingml/2006/main">
          <a:off x="355610" y="2248654"/>
          <a:ext cx="3473440" cy="522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KSIs</a:t>
          </a:r>
          <a:r>
            <a:rPr lang="en-GB" sz="900" b="1" baseline="0">
              <a:effectLst/>
              <a:latin typeface="+mn-lt"/>
              <a:ea typeface="+mn-ea"/>
              <a:cs typeface="+mn-cs"/>
            </a:rPr>
            <a:t> resulting from collisions involving motorcyclists aged 17 to 23 who were responsible for the collision</a:t>
          </a:r>
          <a:endParaRPr lang="en-GB" sz="900" b="1">
            <a:effectLst/>
          </a:endParaRPr>
        </a:p>
      </cdr:txBody>
    </cdr:sp>
  </cdr:relSizeAnchor>
  <cdr:relSizeAnchor xmlns:cdr="http://schemas.openxmlformats.org/drawingml/2006/chartDrawing">
    <cdr:from>
      <cdr:x>0.68125</cdr:x>
      <cdr:y>0.68479</cdr:y>
    </cdr:from>
    <cdr:to>
      <cdr:x>0.78334</cdr:x>
      <cdr:y>0.78202</cdr:y>
    </cdr:to>
    <cdr:cxnSp macro="">
      <cdr:nvCxnSpPr>
        <cdr:cNvPr id="4" name="Straight Arrow Connector 3"/>
        <cdr:cNvCxnSpPr/>
      </cdr:nvCxnSpPr>
      <cdr:spPr>
        <a:xfrm xmlns:a="http://schemas.openxmlformats.org/drawingml/2006/main" flipV="1">
          <a:off x="3114660" y="2008971"/>
          <a:ext cx="466755" cy="285244"/>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7.xml><?xml version="1.0" encoding="utf-8"?>
<c:userShapes xmlns:c="http://schemas.openxmlformats.org/drawingml/2006/chart">
  <cdr:relSizeAnchor xmlns:cdr="http://schemas.openxmlformats.org/drawingml/2006/chartDrawing">
    <cdr:from>
      <cdr:x>0.08819</cdr:x>
      <cdr:y>0.39005</cdr:y>
    </cdr:from>
    <cdr:to>
      <cdr:x>0.48333</cdr:x>
      <cdr:y>0.48264</cdr:y>
    </cdr:to>
    <cdr:sp macro="" textlink="">
      <cdr:nvSpPr>
        <cdr:cNvPr id="2" name="TextBox 1"/>
        <cdr:cNvSpPr txBox="1"/>
      </cdr:nvSpPr>
      <cdr:spPr>
        <a:xfrm xmlns:a="http://schemas.openxmlformats.org/drawingml/2006/main">
          <a:off x="403225" y="1069975"/>
          <a:ext cx="1806575" cy="2540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spcAft>
              <a:spcPts val="0"/>
            </a:spcAft>
          </a:pPr>
          <a:r>
            <a:rPr lang="en-GB" sz="900" b="1">
              <a:solidFill>
                <a:sysClr val="windowText" lastClr="000000"/>
              </a:solidFill>
              <a:effectLst/>
              <a:latin typeface="Calibri" panose="020F0502020204030204" pitchFamily="34" charset="0"/>
              <a:ea typeface="Times New Roman" panose="02020603050405020304" pitchFamily="18" charset="0"/>
              <a:cs typeface="Arial" panose="020B0604020202020204" pitchFamily="34" charset="0"/>
            </a:rPr>
            <a:t>2012-2016 Baseline Average (11)</a:t>
          </a:r>
          <a:endParaRPr lang="en-GB" sz="900" b="1">
            <a:solidFill>
              <a:sysClr val="windowText" lastClr="000000"/>
            </a:solidFill>
            <a:effectLst/>
            <a:latin typeface="Times New Roman" panose="02020603050405020304" pitchFamily="18" charset="0"/>
            <a:ea typeface="Times New Roman" panose="02020603050405020304" pitchFamily="18" charset="0"/>
          </a:endParaRPr>
        </a:p>
      </cdr:txBody>
    </cdr:sp>
  </cdr:relSizeAnchor>
  <cdr:relSizeAnchor xmlns:cdr="http://schemas.openxmlformats.org/drawingml/2006/chartDrawing">
    <cdr:from>
      <cdr:x>0.16319</cdr:x>
      <cdr:y>0.62007</cdr:y>
    </cdr:from>
    <cdr:to>
      <cdr:x>0.92292</cdr:x>
      <cdr:y>0.7981</cdr:y>
    </cdr:to>
    <cdr:sp macro="" textlink="">
      <cdr:nvSpPr>
        <cdr:cNvPr id="3" name="Text Box 1"/>
        <cdr:cNvSpPr txBox="1"/>
      </cdr:nvSpPr>
      <cdr:spPr>
        <a:xfrm xmlns:a="http://schemas.openxmlformats.org/drawingml/2006/main">
          <a:off x="746105" y="1819106"/>
          <a:ext cx="3473485" cy="52228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KSIs</a:t>
          </a:r>
          <a:r>
            <a:rPr lang="en-GB" sz="900" b="1" baseline="0">
              <a:effectLst/>
              <a:latin typeface="+mn-lt"/>
              <a:ea typeface="+mn-ea"/>
              <a:cs typeface="+mn-cs"/>
            </a:rPr>
            <a:t> resulting from collisions involving motorcyclists aged 17 to 23 who were responsible for the collision</a:t>
          </a:r>
          <a:endParaRPr lang="en-GB" sz="900" b="1">
            <a:effectLst/>
          </a:endParaRPr>
        </a:p>
      </cdr:txBody>
    </cdr:sp>
  </cdr:relSizeAnchor>
  <cdr:relSizeAnchor xmlns:cdr="http://schemas.openxmlformats.org/drawingml/2006/chartDrawing">
    <cdr:from>
      <cdr:x>0.68542</cdr:x>
      <cdr:y>0.48323</cdr:y>
    </cdr:from>
    <cdr:to>
      <cdr:x>0.79792</cdr:x>
      <cdr:y>0.62662</cdr:y>
    </cdr:to>
    <cdr:cxnSp macro="">
      <cdr:nvCxnSpPr>
        <cdr:cNvPr id="4" name="Straight Arrow Connector 3"/>
        <cdr:cNvCxnSpPr/>
      </cdr:nvCxnSpPr>
      <cdr:spPr>
        <a:xfrm xmlns:a="http://schemas.openxmlformats.org/drawingml/2006/main" flipV="1">
          <a:off x="3133725" y="1417647"/>
          <a:ext cx="514365" cy="42067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xdr:wsDr xmlns:xdr="http://schemas.openxmlformats.org/drawingml/2006/spreadsheetDrawing" xmlns:a="http://schemas.openxmlformats.org/drawingml/2006/main">
  <xdr:twoCellAnchor>
    <xdr:from>
      <xdr:col>0</xdr:col>
      <xdr:colOff>28575</xdr:colOff>
      <xdr:row>15</xdr:row>
      <xdr:rowOff>23812</xdr:rowOff>
    </xdr:from>
    <xdr:to>
      <xdr:col>9</xdr:col>
      <xdr:colOff>152400</xdr:colOff>
      <xdr:row>29</xdr:row>
      <xdr:rowOff>85725</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4</xdr:col>
      <xdr:colOff>42770</xdr:colOff>
      <xdr:row>23</xdr:row>
      <xdr:rowOff>5169</xdr:rowOff>
    </xdr:from>
    <xdr:to>
      <xdr:col>9</xdr:col>
      <xdr:colOff>20358</xdr:colOff>
      <xdr:row>36</xdr:row>
      <xdr:rowOff>63999</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238125</xdr:colOff>
      <xdr:row>2</xdr:row>
      <xdr:rowOff>171450</xdr:rowOff>
    </xdr:from>
    <xdr:to>
      <xdr:col>13</xdr:col>
      <xdr:colOff>542925</xdr:colOff>
      <xdr:row>14</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22</xdr:row>
      <xdr:rowOff>9525</xdr:rowOff>
    </xdr:from>
    <xdr:to>
      <xdr:col>13</xdr:col>
      <xdr:colOff>514350</xdr:colOff>
      <xdr:row>35</xdr:row>
      <xdr:rowOff>104775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7</xdr:col>
      <xdr:colOff>28575</xdr:colOff>
      <xdr:row>3</xdr:row>
      <xdr:rowOff>47625</xdr:rowOff>
    </xdr:from>
    <xdr:to>
      <xdr:col>14</xdr:col>
      <xdr:colOff>333375</xdr:colOff>
      <xdr:row>17</xdr:row>
      <xdr:rowOff>485775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28575</xdr:colOff>
      <xdr:row>22</xdr:row>
      <xdr:rowOff>14287</xdr:rowOff>
    </xdr:from>
    <xdr:to>
      <xdr:col>14</xdr:col>
      <xdr:colOff>333375</xdr:colOff>
      <xdr:row>36</xdr:row>
      <xdr:rowOff>61912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36</xdr:row>
      <xdr:rowOff>119062</xdr:rowOff>
    </xdr:from>
    <xdr:to>
      <xdr:col>14</xdr:col>
      <xdr:colOff>304800</xdr:colOff>
      <xdr:row>51</xdr:row>
      <xdr:rowOff>4762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7</xdr:col>
      <xdr:colOff>28575</xdr:colOff>
      <xdr:row>25</xdr:row>
      <xdr:rowOff>100012</xdr:rowOff>
    </xdr:from>
    <xdr:to>
      <xdr:col>14</xdr:col>
      <xdr:colOff>333375</xdr:colOff>
      <xdr:row>39</xdr:row>
      <xdr:rowOff>104775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41</xdr:row>
      <xdr:rowOff>0</xdr:rowOff>
    </xdr:from>
    <xdr:to>
      <xdr:col>14</xdr:col>
      <xdr:colOff>304800</xdr:colOff>
      <xdr:row>54</xdr:row>
      <xdr:rowOff>14288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447676</xdr:colOff>
      <xdr:row>2</xdr:row>
      <xdr:rowOff>109537</xdr:rowOff>
    </xdr:from>
    <xdr:to>
      <xdr:col>11</xdr:col>
      <xdr:colOff>447676</xdr:colOff>
      <xdr:row>16</xdr:row>
      <xdr:rowOff>147637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533400</xdr:colOff>
      <xdr:row>2</xdr:row>
      <xdr:rowOff>114300</xdr:rowOff>
    </xdr:from>
    <xdr:to>
      <xdr:col>17</xdr:col>
      <xdr:colOff>85725</xdr:colOff>
      <xdr:row>16</xdr:row>
      <xdr:rowOff>152400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47625</xdr:colOff>
      <xdr:row>25</xdr:row>
      <xdr:rowOff>42862</xdr:rowOff>
    </xdr:from>
    <xdr:to>
      <xdr:col>14</xdr:col>
      <xdr:colOff>352425</xdr:colOff>
      <xdr:row>39</xdr:row>
      <xdr:rowOff>66675</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161925</xdr:colOff>
      <xdr:row>39</xdr:row>
      <xdr:rowOff>152400</xdr:rowOff>
    </xdr:from>
    <xdr:to>
      <xdr:col>14</xdr:col>
      <xdr:colOff>466725</xdr:colOff>
      <xdr:row>52</xdr:row>
      <xdr:rowOff>185738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171450</xdr:colOff>
      <xdr:row>2</xdr:row>
      <xdr:rowOff>290512</xdr:rowOff>
    </xdr:from>
    <xdr:to>
      <xdr:col>12</xdr:col>
      <xdr:colOff>504825</xdr:colOff>
      <xdr:row>16</xdr:row>
      <xdr:rowOff>138112</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571500</xdr:colOff>
      <xdr:row>2</xdr:row>
      <xdr:rowOff>314325</xdr:rowOff>
    </xdr:from>
    <xdr:to>
      <xdr:col>19</xdr:col>
      <xdr:colOff>295275</xdr:colOff>
      <xdr:row>16</xdr:row>
      <xdr:rowOff>161925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7</xdr:col>
      <xdr:colOff>28575</xdr:colOff>
      <xdr:row>25</xdr:row>
      <xdr:rowOff>100012</xdr:rowOff>
    </xdr:from>
    <xdr:to>
      <xdr:col>14</xdr:col>
      <xdr:colOff>333375</xdr:colOff>
      <xdr:row>40</xdr:row>
      <xdr:rowOff>166687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209550</xdr:colOff>
      <xdr:row>2</xdr:row>
      <xdr:rowOff>90487</xdr:rowOff>
    </xdr:from>
    <xdr:to>
      <xdr:col>12</xdr:col>
      <xdr:colOff>304800</xdr:colOff>
      <xdr:row>14</xdr:row>
      <xdr:rowOff>147637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409575</xdr:colOff>
      <xdr:row>2</xdr:row>
      <xdr:rowOff>104775</xdr:rowOff>
    </xdr:from>
    <xdr:to>
      <xdr:col>18</xdr:col>
      <xdr:colOff>180975</xdr:colOff>
      <xdr:row>14</xdr:row>
      <xdr:rowOff>161925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38100</xdr:colOff>
      <xdr:row>25</xdr:row>
      <xdr:rowOff>71437</xdr:rowOff>
    </xdr:from>
    <xdr:to>
      <xdr:col>14</xdr:col>
      <xdr:colOff>342900</xdr:colOff>
      <xdr:row>40</xdr:row>
      <xdr:rowOff>138112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2</xdr:row>
      <xdr:rowOff>71437</xdr:rowOff>
    </xdr:from>
    <xdr:to>
      <xdr:col>14</xdr:col>
      <xdr:colOff>304800</xdr:colOff>
      <xdr:row>14</xdr:row>
      <xdr:rowOff>128587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447674</xdr:colOff>
      <xdr:row>21</xdr:row>
      <xdr:rowOff>185737</xdr:rowOff>
    </xdr:from>
    <xdr:to>
      <xdr:col>6</xdr:col>
      <xdr:colOff>638174</xdr:colOff>
      <xdr:row>36</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104775</xdr:colOff>
      <xdr:row>19</xdr:row>
      <xdr:rowOff>100012</xdr:rowOff>
    </xdr:from>
    <xdr:to>
      <xdr:col>7</xdr:col>
      <xdr:colOff>428625</xdr:colOff>
      <xdr:row>33</xdr:row>
      <xdr:rowOff>176212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4</xdr:col>
      <xdr:colOff>9525</xdr:colOff>
      <xdr:row>2</xdr:row>
      <xdr:rowOff>23812</xdr:rowOff>
    </xdr:from>
    <xdr:to>
      <xdr:col>11</xdr:col>
      <xdr:colOff>314325</xdr:colOff>
      <xdr:row>15</xdr:row>
      <xdr:rowOff>71437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21</xdr:row>
      <xdr:rowOff>0</xdr:rowOff>
    </xdr:from>
    <xdr:to>
      <xdr:col>11</xdr:col>
      <xdr:colOff>304800</xdr:colOff>
      <xdr:row>34</xdr:row>
      <xdr:rowOff>47625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c:userShapes xmlns:c="http://schemas.openxmlformats.org/drawingml/2006/chart">
  <cdr:relSizeAnchor xmlns:cdr="http://schemas.openxmlformats.org/drawingml/2006/chartDrawing">
    <cdr:from>
      <cdr:x>0.26063</cdr:x>
      <cdr:y>0.26505</cdr:y>
    </cdr:from>
    <cdr:to>
      <cdr:x>1</cdr:x>
      <cdr:y>0.39792</cdr:y>
    </cdr:to>
    <cdr:sp macro="" textlink="">
      <cdr:nvSpPr>
        <cdr:cNvPr id="2" name="TextBox 1"/>
        <cdr:cNvSpPr txBox="1"/>
      </cdr:nvSpPr>
      <cdr:spPr>
        <a:xfrm xmlns:a="http://schemas.openxmlformats.org/drawingml/2006/main">
          <a:off x="1191610" y="727075"/>
          <a:ext cx="3380390" cy="36449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a:t>
          </a:r>
          <a:r>
            <a:rPr lang="en-GB" sz="900" b="1" baseline="0">
              <a:effectLst/>
              <a:latin typeface="+mn-lt"/>
              <a:ea typeface="+mn-ea"/>
              <a:cs typeface="+mn-cs"/>
            </a:rPr>
            <a:t> collisions caused by drivers aged 17-23 speeding</a:t>
          </a:r>
          <a:endParaRPr lang="en-GB" sz="900">
            <a:effectLst/>
          </a:endParaRPr>
        </a:p>
      </cdr:txBody>
    </cdr:sp>
  </cdr:relSizeAnchor>
  <cdr:relSizeAnchor xmlns:cdr="http://schemas.openxmlformats.org/drawingml/2006/chartDrawing">
    <cdr:from>
      <cdr:x>0.35903</cdr:x>
      <cdr:y>0.33539</cdr:y>
    </cdr:from>
    <cdr:to>
      <cdr:x>0.42388</cdr:x>
      <cdr:y>0.4714</cdr:y>
    </cdr:to>
    <cdr:sp macro="" textlink="">
      <cdr:nvSpPr>
        <cdr:cNvPr id="3" name="Straight Arrow Connector 2"/>
        <cdr:cNvSpPr/>
      </cdr:nvSpPr>
      <cdr:spPr>
        <a:xfrm xmlns:a="http://schemas.openxmlformats.org/drawingml/2006/main" rot="5400000">
          <a:off x="1590211" y="1035203"/>
          <a:ext cx="399012" cy="296494"/>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cdr:x>
      <cdr:y>0.59491</cdr:y>
    </cdr:from>
    <cdr:to>
      <cdr:x>0.35965</cdr:x>
      <cdr:y>0.74818</cdr:y>
    </cdr:to>
    <cdr:sp macro="" textlink="">
      <cdr:nvSpPr>
        <cdr:cNvPr id="4" name="TextBox 1"/>
        <cdr:cNvSpPr txBox="1"/>
      </cdr:nvSpPr>
      <cdr:spPr>
        <a:xfrm xmlns:a="http://schemas.openxmlformats.org/drawingml/2006/main">
          <a:off x="0" y="1631950"/>
          <a:ext cx="1644330" cy="42045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(26)</a:t>
          </a:r>
        </a:p>
      </cdr:txBody>
    </cdr:sp>
  </cdr:relSizeAnchor>
</c:userShapes>
</file>

<file path=xl/drawings/drawing39.xml><?xml version="1.0" encoding="utf-8"?>
<c:userShapes xmlns:c="http://schemas.openxmlformats.org/drawingml/2006/chart">
  <cdr:relSizeAnchor xmlns:cdr="http://schemas.openxmlformats.org/drawingml/2006/chartDrawing">
    <cdr:from>
      <cdr:x>0.48958</cdr:x>
      <cdr:y>0.10533</cdr:y>
    </cdr:from>
    <cdr:to>
      <cdr:x>1</cdr:x>
      <cdr:y>0.2382</cdr:y>
    </cdr:to>
    <cdr:sp macro="" textlink="">
      <cdr:nvSpPr>
        <cdr:cNvPr id="2" name="TextBox 1"/>
        <cdr:cNvSpPr txBox="1"/>
      </cdr:nvSpPr>
      <cdr:spPr>
        <a:xfrm xmlns:a="http://schemas.openxmlformats.org/drawingml/2006/main">
          <a:off x="2238374" y="288935"/>
          <a:ext cx="2333625" cy="36448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b="1">
              <a:effectLst/>
              <a:latin typeface="+mn-lt"/>
              <a:ea typeface="+mn-ea"/>
              <a:cs typeface="+mn-cs"/>
            </a:rPr>
            <a:t>KSI</a:t>
          </a:r>
          <a:r>
            <a:rPr lang="en-GB" sz="900" b="1" baseline="0">
              <a:effectLst/>
              <a:latin typeface="+mn-lt"/>
              <a:ea typeface="+mn-ea"/>
              <a:cs typeface="+mn-cs"/>
            </a:rPr>
            <a:t> collisions caused by drivers aged 17-23 speeding</a:t>
          </a:r>
          <a:endParaRPr lang="en-GB" sz="900">
            <a:effectLst/>
          </a:endParaRPr>
        </a:p>
      </cdr:txBody>
    </cdr:sp>
  </cdr:relSizeAnchor>
  <cdr:relSizeAnchor xmlns:cdr="http://schemas.openxmlformats.org/drawingml/2006/chartDrawing">
    <cdr:from>
      <cdr:x>0.38194</cdr:x>
      <cdr:y>0.20026</cdr:y>
    </cdr:from>
    <cdr:to>
      <cdr:x>0.475</cdr:x>
      <cdr:y>0.28187</cdr:y>
    </cdr:to>
    <cdr:sp macro="" textlink="">
      <cdr:nvSpPr>
        <cdr:cNvPr id="3" name="Straight Arrow Connector 2"/>
        <cdr:cNvSpPr/>
      </cdr:nvSpPr>
      <cdr:spPr>
        <a:xfrm xmlns:a="http://schemas.openxmlformats.org/drawingml/2006/main" rot="5400000">
          <a:off x="1839255" y="494490"/>
          <a:ext cx="239419" cy="42547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0.02708</cdr:x>
      <cdr:y>0.45052</cdr:y>
    </cdr:from>
    <cdr:to>
      <cdr:x>0.38673</cdr:x>
      <cdr:y>0.60379</cdr:y>
    </cdr:to>
    <cdr:sp macro="" textlink="">
      <cdr:nvSpPr>
        <cdr:cNvPr id="4" name="TextBox 1"/>
        <cdr:cNvSpPr txBox="1"/>
      </cdr:nvSpPr>
      <cdr:spPr>
        <a:xfrm xmlns:a="http://schemas.openxmlformats.org/drawingml/2006/main">
          <a:off x="123825" y="1321693"/>
          <a:ext cx="1644320" cy="449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(26)</a:t>
          </a:r>
        </a:p>
      </cdr:txBody>
    </cdr:sp>
  </cdr:relSizeAnchor>
</c:userShapes>
</file>

<file path=xl/drawings/drawing4.xml><?xml version="1.0" encoding="utf-8"?>
<c:userShapes xmlns:c="http://schemas.openxmlformats.org/drawingml/2006/chart">
  <cdr:relSizeAnchor xmlns:cdr="http://schemas.openxmlformats.org/drawingml/2006/chartDrawing">
    <cdr:from>
      <cdr:x>0.04027</cdr:x>
      <cdr:y>0.6</cdr:y>
    </cdr:from>
    <cdr:to>
      <cdr:x>0.90929</cdr:x>
      <cdr:y>0.69584</cdr:y>
    </cdr:to>
    <cdr:sp macro="" textlink="">
      <cdr:nvSpPr>
        <cdr:cNvPr id="2" name="TextBox 1"/>
        <cdr:cNvSpPr txBox="1"/>
      </cdr:nvSpPr>
      <cdr:spPr>
        <a:xfrm xmlns:a="http://schemas.openxmlformats.org/drawingml/2006/main">
          <a:off x="184130" y="1543054"/>
          <a:ext cx="3973159" cy="24647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a:t>
          </a:r>
          <a:endParaRPr lang="en-GB" sz="900" b="1">
            <a:latin typeface="+mn-lt"/>
            <a:cs typeface="Arial" pitchFamily="34" charset="0"/>
          </a:endParaRPr>
        </a:p>
      </cdr:txBody>
    </cdr:sp>
  </cdr:relSizeAnchor>
  <cdr:relSizeAnchor xmlns:cdr="http://schemas.openxmlformats.org/drawingml/2006/chartDrawing">
    <cdr:from>
      <cdr:x>0.4382</cdr:x>
      <cdr:y>0.49074</cdr:y>
    </cdr:from>
    <cdr:to>
      <cdr:x>0.50949</cdr:x>
      <cdr:y>0.59601</cdr:y>
    </cdr:to>
    <cdr:sp macro="" textlink="">
      <cdr:nvSpPr>
        <cdr:cNvPr id="3" name="Straight Arrow Connector 2"/>
        <cdr:cNvSpPr/>
      </cdr:nvSpPr>
      <cdr:spPr>
        <a:xfrm xmlns:a="http://schemas.openxmlformats.org/drawingml/2006/main" rot="5400000" flipH="1" flipV="1">
          <a:off x="2031040" y="1234444"/>
          <a:ext cx="270728" cy="32593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cdr:x>
      <cdr:y>0.42407</cdr:y>
    </cdr:from>
    <cdr:to>
      <cdr:x>0.37917</cdr:x>
      <cdr:y>0.53012</cdr:y>
    </cdr:to>
    <cdr:sp macro="" textlink="">
      <cdr:nvSpPr>
        <cdr:cNvPr id="4" name="TextBox 1"/>
        <cdr:cNvSpPr txBox="1"/>
      </cdr:nvSpPr>
      <cdr:spPr>
        <a:xfrm xmlns:a="http://schemas.openxmlformats.org/drawingml/2006/main">
          <a:off x="0" y="1090613"/>
          <a:ext cx="1733565" cy="27273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(218)</a:t>
          </a:r>
        </a:p>
      </cdr:txBody>
    </cdr:sp>
  </cdr:relSizeAnchor>
</c:userShapes>
</file>

<file path=xl/drawings/drawing40.xml><?xml version="1.0" encoding="utf-8"?>
<xdr:wsDr xmlns:xdr="http://schemas.openxmlformats.org/drawingml/2006/spreadsheetDrawing" xmlns:a="http://schemas.openxmlformats.org/drawingml/2006/main">
  <xdr:twoCellAnchor>
    <xdr:from>
      <xdr:col>4</xdr:col>
      <xdr:colOff>295275</xdr:colOff>
      <xdr:row>2</xdr:row>
      <xdr:rowOff>4762</xdr:rowOff>
    </xdr:from>
    <xdr:to>
      <xdr:col>11</xdr:col>
      <xdr:colOff>600075</xdr:colOff>
      <xdr:row>15</xdr:row>
      <xdr:rowOff>52387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266700</xdr:colOff>
      <xdr:row>21</xdr:row>
      <xdr:rowOff>52387</xdr:rowOff>
    </xdr:from>
    <xdr:to>
      <xdr:col>11</xdr:col>
      <xdr:colOff>571500</xdr:colOff>
      <xdr:row>34</xdr:row>
      <xdr:rowOff>100012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cdr:x>
      <cdr:y>0.65394</cdr:y>
    </cdr:from>
    <cdr:to>
      <cdr:x>0.321</cdr:x>
      <cdr:y>0.80783</cdr:y>
    </cdr:to>
    <cdr:sp macro="" textlink="">
      <cdr:nvSpPr>
        <cdr:cNvPr id="2" name="TextBox 1"/>
        <cdr:cNvSpPr txBox="1"/>
      </cdr:nvSpPr>
      <cdr:spPr>
        <a:xfrm xmlns:a="http://schemas.openxmlformats.org/drawingml/2006/main">
          <a:off x="0" y="1793875"/>
          <a:ext cx="1467620" cy="422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a:t>
          </a:r>
        </a:p>
      </cdr:txBody>
    </cdr:sp>
  </cdr:relSizeAnchor>
  <cdr:relSizeAnchor xmlns:cdr="http://schemas.openxmlformats.org/drawingml/2006/chartDrawing">
    <cdr:from>
      <cdr:x>0.35486</cdr:x>
      <cdr:y>0.18171</cdr:y>
    </cdr:from>
    <cdr:to>
      <cdr:x>0.96454</cdr:x>
      <cdr:y>0.31512</cdr:y>
    </cdr:to>
    <cdr:sp macro="" textlink="">
      <cdr:nvSpPr>
        <cdr:cNvPr id="3" name="TextBox 1"/>
        <cdr:cNvSpPr txBox="1"/>
      </cdr:nvSpPr>
      <cdr:spPr>
        <a:xfrm xmlns:a="http://schemas.openxmlformats.org/drawingml/2006/main">
          <a:off x="1622425" y="498475"/>
          <a:ext cx="2787440" cy="365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KSI collisions caused by motorcyclists aged 17-23 speeding</a:t>
          </a:r>
          <a:endParaRPr lang="en-GB" sz="900" b="1">
            <a:latin typeface="+mn-lt"/>
            <a:cs typeface="Arial" pitchFamily="34" charset="0"/>
          </a:endParaRPr>
        </a:p>
      </cdr:txBody>
    </cdr:sp>
  </cdr:relSizeAnchor>
  <cdr:relSizeAnchor xmlns:cdr="http://schemas.openxmlformats.org/drawingml/2006/chartDrawing">
    <cdr:from>
      <cdr:x>0.54027</cdr:x>
      <cdr:y>0.27033</cdr:y>
    </cdr:from>
    <cdr:to>
      <cdr:x>0.60521</cdr:x>
      <cdr:y>0.40689</cdr:y>
    </cdr:to>
    <cdr:sp macro="" textlink="">
      <cdr:nvSpPr>
        <cdr:cNvPr id="4" name="Straight Arrow Connector 3"/>
        <cdr:cNvSpPr/>
      </cdr:nvSpPr>
      <cdr:spPr>
        <a:xfrm xmlns:a="http://schemas.openxmlformats.org/drawingml/2006/main" rot="5400000">
          <a:off x="2418270" y="844916"/>
          <a:ext cx="400626" cy="29690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42.xml><?xml version="1.0" encoding="utf-8"?>
<c:userShapes xmlns:c="http://schemas.openxmlformats.org/drawingml/2006/chart">
  <cdr:relSizeAnchor xmlns:cdr="http://schemas.openxmlformats.org/drawingml/2006/chartDrawing">
    <cdr:from>
      <cdr:x>0.03403</cdr:x>
      <cdr:y>0.43171</cdr:y>
    </cdr:from>
    <cdr:to>
      <cdr:x>0.35503</cdr:x>
      <cdr:y>0.5856</cdr:y>
    </cdr:to>
    <cdr:sp macro="" textlink="">
      <cdr:nvSpPr>
        <cdr:cNvPr id="2" name="TextBox 1"/>
        <cdr:cNvSpPr txBox="1"/>
      </cdr:nvSpPr>
      <cdr:spPr>
        <a:xfrm xmlns:a="http://schemas.openxmlformats.org/drawingml/2006/main">
          <a:off x="155575" y="1184275"/>
          <a:ext cx="1467620" cy="4221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(2)</a:t>
          </a:r>
        </a:p>
      </cdr:txBody>
    </cdr:sp>
  </cdr:relSizeAnchor>
  <cdr:relSizeAnchor xmlns:cdr="http://schemas.openxmlformats.org/drawingml/2006/chartDrawing">
    <cdr:from>
      <cdr:x>0.31944</cdr:x>
      <cdr:y>0.10532</cdr:y>
    </cdr:from>
    <cdr:to>
      <cdr:x>0.92912</cdr:x>
      <cdr:y>0.23873</cdr:y>
    </cdr:to>
    <cdr:sp macro="" textlink="">
      <cdr:nvSpPr>
        <cdr:cNvPr id="3" name="TextBox 1"/>
        <cdr:cNvSpPr txBox="1"/>
      </cdr:nvSpPr>
      <cdr:spPr>
        <a:xfrm xmlns:a="http://schemas.openxmlformats.org/drawingml/2006/main">
          <a:off x="1460500" y="288925"/>
          <a:ext cx="2787440" cy="36596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KSI collisions caused by motorcyclists aged 17-23 speeding</a:t>
          </a:r>
          <a:endParaRPr lang="en-GB" sz="900" b="1">
            <a:latin typeface="+mn-lt"/>
            <a:cs typeface="Arial" pitchFamily="34" charset="0"/>
          </a:endParaRPr>
        </a:p>
      </cdr:txBody>
    </cdr:sp>
  </cdr:relSizeAnchor>
  <cdr:relSizeAnchor xmlns:cdr="http://schemas.openxmlformats.org/drawingml/2006/chartDrawing">
    <cdr:from>
      <cdr:x>0.39444</cdr:x>
      <cdr:y>0.17053</cdr:y>
    </cdr:from>
    <cdr:to>
      <cdr:x>0.45938</cdr:x>
      <cdr:y>0.30709</cdr:y>
    </cdr:to>
    <cdr:sp macro="" textlink="">
      <cdr:nvSpPr>
        <cdr:cNvPr id="4" name="Straight Arrow Connector 3"/>
        <cdr:cNvSpPr/>
      </cdr:nvSpPr>
      <cdr:spPr>
        <a:xfrm xmlns:a="http://schemas.openxmlformats.org/drawingml/2006/main" rot="5400000">
          <a:off x="1751535" y="552141"/>
          <a:ext cx="400626" cy="296906"/>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userShapes>
</file>

<file path=xl/drawings/drawing43.xml><?xml version="1.0" encoding="utf-8"?>
<xdr:wsDr xmlns:xdr="http://schemas.openxmlformats.org/drawingml/2006/spreadsheetDrawing" xmlns:a="http://schemas.openxmlformats.org/drawingml/2006/main">
  <xdr:twoCellAnchor>
    <xdr:from>
      <xdr:col>13</xdr:col>
      <xdr:colOff>103095</xdr:colOff>
      <xdr:row>19</xdr:row>
      <xdr:rowOff>107296</xdr:rowOff>
    </xdr:from>
    <xdr:to>
      <xdr:col>20</xdr:col>
      <xdr:colOff>407895</xdr:colOff>
      <xdr:row>34</xdr:row>
      <xdr:rowOff>154921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98612</xdr:colOff>
      <xdr:row>1</xdr:row>
      <xdr:rowOff>193021</xdr:rowOff>
    </xdr:from>
    <xdr:to>
      <xdr:col>20</xdr:col>
      <xdr:colOff>403412</xdr:colOff>
      <xdr:row>17</xdr:row>
      <xdr:rowOff>40621</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0.29236</cdr:x>
      <cdr:y>0.12269</cdr:y>
    </cdr:from>
    <cdr:to>
      <cdr:x>0.90204</cdr:x>
      <cdr:y>0.2561</cdr:y>
    </cdr:to>
    <cdr:sp macro="" textlink="">
      <cdr:nvSpPr>
        <cdr:cNvPr id="2" name="TextBox 1"/>
        <cdr:cNvSpPr txBox="1"/>
      </cdr:nvSpPr>
      <cdr:spPr>
        <a:xfrm xmlns:a="http://schemas.openxmlformats.org/drawingml/2006/main">
          <a:off x="1336675" y="336550"/>
          <a:ext cx="2787457" cy="365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FPNs issued for offence 'No R plates displayed'</a:t>
          </a:r>
          <a:endParaRPr lang="en-GB" sz="900" b="1">
            <a:latin typeface="+mn-lt"/>
            <a:cs typeface="Arial" pitchFamily="34" charset="0"/>
          </a:endParaRPr>
        </a:p>
      </cdr:txBody>
    </cdr:sp>
  </cdr:relSizeAnchor>
  <cdr:relSizeAnchor xmlns:cdr="http://schemas.openxmlformats.org/drawingml/2006/chartDrawing">
    <cdr:from>
      <cdr:x>0.36458</cdr:x>
      <cdr:y>0.20949</cdr:y>
    </cdr:from>
    <cdr:to>
      <cdr:x>0.44584</cdr:x>
      <cdr:y>0.36285</cdr:y>
    </cdr:to>
    <cdr:sp macro="" textlink="">
      <cdr:nvSpPr>
        <cdr:cNvPr id="3" name="Straight Arrow Connector 2"/>
        <cdr:cNvSpPr/>
      </cdr:nvSpPr>
      <cdr:spPr>
        <a:xfrm xmlns:a="http://schemas.openxmlformats.org/drawingml/2006/main" rot="5400000">
          <a:off x="1642277" y="599274"/>
          <a:ext cx="420689" cy="371495"/>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0.01319</cdr:x>
      <cdr:y>0.65394</cdr:y>
    </cdr:from>
    <cdr:to>
      <cdr:x>0.37284</cdr:x>
      <cdr:y>0.80721</cdr:y>
    </cdr:to>
    <cdr:sp macro="" textlink="">
      <cdr:nvSpPr>
        <cdr:cNvPr id="4" name="TextBox 1"/>
        <cdr:cNvSpPr txBox="1"/>
      </cdr:nvSpPr>
      <cdr:spPr>
        <a:xfrm xmlns:a="http://schemas.openxmlformats.org/drawingml/2006/main">
          <a:off x="60325" y="1793875"/>
          <a:ext cx="1644320" cy="4204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(53)</a:t>
          </a:r>
        </a:p>
      </cdr:txBody>
    </cdr:sp>
  </cdr:relSizeAnchor>
</c:userShapes>
</file>

<file path=xl/drawings/drawing45.xml><?xml version="1.0" encoding="utf-8"?>
<c:userShapes xmlns:c="http://schemas.openxmlformats.org/drawingml/2006/chart">
  <cdr:relSizeAnchor xmlns:cdr="http://schemas.openxmlformats.org/drawingml/2006/chartDrawing">
    <cdr:from>
      <cdr:x>0.26944</cdr:x>
      <cdr:y>0.1713</cdr:y>
    </cdr:from>
    <cdr:to>
      <cdr:x>0.87912</cdr:x>
      <cdr:y>0.30471</cdr:y>
    </cdr:to>
    <cdr:sp macro="" textlink="">
      <cdr:nvSpPr>
        <cdr:cNvPr id="2" name="TextBox 1"/>
        <cdr:cNvSpPr txBox="1"/>
      </cdr:nvSpPr>
      <cdr:spPr>
        <a:xfrm xmlns:a="http://schemas.openxmlformats.org/drawingml/2006/main">
          <a:off x="1231900" y="469900"/>
          <a:ext cx="2787457" cy="36597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baseline="0">
              <a:latin typeface="+mn-lt"/>
              <a:cs typeface="Arial" pitchFamily="34" charset="0"/>
            </a:rPr>
            <a:t>FPNs issued for offence 'No R plates displayed'</a:t>
          </a:r>
          <a:endParaRPr lang="en-GB" sz="900" b="1">
            <a:latin typeface="+mn-lt"/>
            <a:cs typeface="Arial" pitchFamily="34" charset="0"/>
          </a:endParaRPr>
        </a:p>
      </cdr:txBody>
    </cdr:sp>
  </cdr:relSizeAnchor>
  <cdr:relSizeAnchor xmlns:cdr="http://schemas.openxmlformats.org/drawingml/2006/chartDrawing">
    <cdr:from>
      <cdr:x>0.31319</cdr:x>
      <cdr:y>0.25508</cdr:y>
    </cdr:from>
    <cdr:to>
      <cdr:x>0.39445</cdr:x>
      <cdr:y>0.40844</cdr:y>
    </cdr:to>
    <cdr:sp macro="" textlink="">
      <cdr:nvSpPr>
        <cdr:cNvPr id="3" name="Straight Arrow Connector 2"/>
        <cdr:cNvSpPr/>
      </cdr:nvSpPr>
      <cdr:spPr>
        <a:xfrm xmlns:a="http://schemas.openxmlformats.org/drawingml/2006/main" rot="5400000">
          <a:off x="1392725" y="787514"/>
          <a:ext cx="449912" cy="371521"/>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cdr:x>
      <cdr:y>0.74679</cdr:y>
    </cdr:from>
    <cdr:to>
      <cdr:x>0.35965</cdr:x>
      <cdr:y>0.90006</cdr:y>
    </cdr:to>
    <cdr:sp macro="" textlink="">
      <cdr:nvSpPr>
        <cdr:cNvPr id="4" name="TextBox 1"/>
        <cdr:cNvSpPr txBox="1"/>
      </cdr:nvSpPr>
      <cdr:spPr>
        <a:xfrm xmlns:a="http://schemas.openxmlformats.org/drawingml/2006/main">
          <a:off x="0" y="2190849"/>
          <a:ext cx="1644320" cy="44964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Average (53)</a:t>
          </a:r>
        </a:p>
      </cdr:txBody>
    </cdr:sp>
  </cdr:relSizeAnchor>
</c:userShapes>
</file>

<file path=xl/drawings/drawing46.xml><?xml version="1.0" encoding="utf-8"?>
<xdr:wsDr xmlns:xdr="http://schemas.openxmlformats.org/drawingml/2006/spreadsheetDrawing" xmlns:a="http://schemas.openxmlformats.org/drawingml/2006/main">
  <xdr:twoCellAnchor>
    <xdr:from>
      <xdr:col>5</xdr:col>
      <xdr:colOff>28576</xdr:colOff>
      <xdr:row>5</xdr:row>
      <xdr:rowOff>33337</xdr:rowOff>
    </xdr:from>
    <xdr:to>
      <xdr:col>15</xdr:col>
      <xdr:colOff>28576</xdr:colOff>
      <xdr:row>19</xdr:row>
      <xdr:rowOff>109537</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4</xdr:col>
      <xdr:colOff>47625</xdr:colOff>
      <xdr:row>4</xdr:row>
      <xdr:rowOff>42862</xdr:rowOff>
    </xdr:from>
    <xdr:to>
      <xdr:col>11</xdr:col>
      <xdr:colOff>352425</xdr:colOff>
      <xdr:row>18</xdr:row>
      <xdr:rowOff>61912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4</xdr:col>
      <xdr:colOff>133350</xdr:colOff>
      <xdr:row>2</xdr:row>
      <xdr:rowOff>300037</xdr:rowOff>
    </xdr:from>
    <xdr:to>
      <xdr:col>14</xdr:col>
      <xdr:colOff>400050</xdr:colOff>
      <xdr:row>11</xdr:row>
      <xdr:rowOff>80962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6</xdr:col>
      <xdr:colOff>304800</xdr:colOff>
      <xdr:row>2</xdr:row>
      <xdr:rowOff>176212</xdr:rowOff>
    </xdr:from>
    <xdr:to>
      <xdr:col>14</xdr:col>
      <xdr:colOff>0</xdr:colOff>
      <xdr:row>10</xdr:row>
      <xdr:rowOff>233362</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0.07569</cdr:x>
      <cdr:y>0.4213</cdr:y>
    </cdr:from>
    <cdr:to>
      <cdr:x>0.94471</cdr:x>
      <cdr:y>0.51714</cdr:y>
    </cdr:to>
    <cdr:sp macro="" textlink="">
      <cdr:nvSpPr>
        <cdr:cNvPr id="2" name="TextBox 1"/>
        <cdr:cNvSpPr txBox="1"/>
      </cdr:nvSpPr>
      <cdr:spPr>
        <a:xfrm xmlns:a="http://schemas.openxmlformats.org/drawingml/2006/main">
          <a:off x="346055" y="1155704"/>
          <a:ext cx="3973159" cy="26290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a:t>
          </a:r>
          <a:endParaRPr lang="en-GB" sz="900" b="1">
            <a:latin typeface="+mn-lt"/>
            <a:cs typeface="Arial" pitchFamily="34" charset="0"/>
          </a:endParaRPr>
        </a:p>
      </cdr:txBody>
    </cdr:sp>
  </cdr:relSizeAnchor>
  <cdr:relSizeAnchor xmlns:cdr="http://schemas.openxmlformats.org/drawingml/2006/chartDrawing">
    <cdr:from>
      <cdr:x>0.53611</cdr:x>
      <cdr:y>0.30844</cdr:y>
    </cdr:from>
    <cdr:to>
      <cdr:x>0.55833</cdr:x>
      <cdr:y>0.44323</cdr:y>
    </cdr:to>
    <cdr:sp macro="" textlink="">
      <cdr:nvSpPr>
        <cdr:cNvPr id="3" name="Straight Arrow Connector 2"/>
        <cdr:cNvSpPr/>
      </cdr:nvSpPr>
      <cdr:spPr>
        <a:xfrm xmlns:a="http://schemas.openxmlformats.org/drawingml/2006/main" rot="5400000" flipH="1" flipV="1">
          <a:off x="2304184" y="1051786"/>
          <a:ext cx="395430" cy="101608"/>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cdr:x>
      <cdr:y>0.26708</cdr:y>
    </cdr:from>
    <cdr:to>
      <cdr:x>0.37917</cdr:x>
      <cdr:y>0.37313</cdr:y>
    </cdr:to>
    <cdr:sp macro="" textlink="">
      <cdr:nvSpPr>
        <cdr:cNvPr id="4" name="TextBox 1"/>
        <cdr:cNvSpPr txBox="1"/>
      </cdr:nvSpPr>
      <cdr:spPr>
        <a:xfrm xmlns:a="http://schemas.openxmlformats.org/drawingml/2006/main">
          <a:off x="0" y="783530"/>
          <a:ext cx="1733565" cy="311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(18)</a:t>
          </a:r>
        </a:p>
      </cdr:txBody>
    </cdr:sp>
  </cdr:relSizeAnchor>
</c:userShapes>
</file>

<file path=xl/drawings/drawing50.xml><?xml version="1.0" encoding="utf-8"?>
<xdr:wsDr xmlns:xdr="http://schemas.openxmlformats.org/drawingml/2006/spreadsheetDrawing" xmlns:a="http://schemas.openxmlformats.org/drawingml/2006/main">
  <xdr:twoCellAnchor editAs="oneCell">
    <xdr:from>
      <xdr:col>6</xdr:col>
      <xdr:colOff>57150</xdr:colOff>
      <xdr:row>16</xdr:row>
      <xdr:rowOff>47625</xdr:rowOff>
    </xdr:from>
    <xdr:to>
      <xdr:col>13</xdr:col>
      <xdr:colOff>287254</xdr:colOff>
      <xdr:row>26</xdr:row>
      <xdr:rowOff>99611</xdr:rowOff>
    </xdr:to>
    <xdr:pic>
      <xdr:nvPicPr>
        <xdr:cNvPr id="8" name="Picture 7"/>
        <xdr:cNvPicPr>
          <a:picLocks noChangeAspect="1"/>
        </xdr:cNvPicPr>
      </xdr:nvPicPr>
      <xdr:blipFill>
        <a:blip xmlns:r="http://schemas.openxmlformats.org/officeDocument/2006/relationships" r:embed="rId1"/>
        <a:stretch>
          <a:fillRect/>
        </a:stretch>
      </xdr:blipFill>
      <xdr:spPr>
        <a:xfrm>
          <a:off x="5286375" y="2905125"/>
          <a:ext cx="4163929" cy="1956986"/>
        </a:xfrm>
        <a:prstGeom prst="rect">
          <a:avLst/>
        </a:prstGeom>
      </xdr:spPr>
    </xdr:pic>
    <xdr:clientData/>
  </xdr:twoCellAnchor>
  <xdr:twoCellAnchor editAs="oneCell">
    <xdr:from>
      <xdr:col>0</xdr:col>
      <xdr:colOff>762000</xdr:colOff>
      <xdr:row>16</xdr:row>
      <xdr:rowOff>57150</xdr:rowOff>
    </xdr:from>
    <xdr:to>
      <xdr:col>5</xdr:col>
      <xdr:colOff>435478</xdr:colOff>
      <xdr:row>26</xdr:row>
      <xdr:rowOff>115232</xdr:rowOff>
    </xdr:to>
    <xdr:pic>
      <xdr:nvPicPr>
        <xdr:cNvPr id="9" name="Picture 8"/>
        <xdr:cNvPicPr>
          <a:picLocks noChangeAspect="1"/>
        </xdr:cNvPicPr>
      </xdr:nvPicPr>
      <xdr:blipFill>
        <a:blip xmlns:r="http://schemas.openxmlformats.org/officeDocument/2006/relationships" r:embed="rId2"/>
        <a:stretch>
          <a:fillRect/>
        </a:stretch>
      </xdr:blipFill>
      <xdr:spPr>
        <a:xfrm>
          <a:off x="762000" y="2914650"/>
          <a:ext cx="4340728" cy="1963082"/>
        </a:xfrm>
        <a:prstGeom prst="rect">
          <a:avLst/>
        </a:prstGeom>
      </xdr:spPr>
    </xdr:pic>
    <xdr:clientData/>
  </xdr:twoCellAnchor>
  <xdr:twoCellAnchor editAs="oneCell">
    <xdr:from>
      <xdr:col>0</xdr:col>
      <xdr:colOff>619125</xdr:colOff>
      <xdr:row>29</xdr:row>
      <xdr:rowOff>133350</xdr:rowOff>
    </xdr:from>
    <xdr:to>
      <xdr:col>12</xdr:col>
      <xdr:colOff>382487</xdr:colOff>
      <xdr:row>44</xdr:row>
      <xdr:rowOff>31481</xdr:rowOff>
    </xdr:to>
    <xdr:pic>
      <xdr:nvPicPr>
        <xdr:cNvPr id="3" name="Picture 2"/>
        <xdr:cNvPicPr>
          <a:picLocks noChangeAspect="1"/>
        </xdr:cNvPicPr>
      </xdr:nvPicPr>
      <xdr:blipFill>
        <a:blip xmlns:r="http://schemas.openxmlformats.org/officeDocument/2006/relationships" r:embed="rId3"/>
        <a:stretch>
          <a:fillRect/>
        </a:stretch>
      </xdr:blipFill>
      <xdr:spPr>
        <a:xfrm>
          <a:off x="619125" y="5467350"/>
          <a:ext cx="8364437" cy="2755631"/>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142875</xdr:colOff>
      <xdr:row>30</xdr:row>
      <xdr:rowOff>38100</xdr:rowOff>
    </xdr:from>
    <xdr:to>
      <xdr:col>6</xdr:col>
      <xdr:colOff>457689</xdr:colOff>
      <xdr:row>44</xdr:row>
      <xdr:rowOff>126731</xdr:rowOff>
    </xdr:to>
    <xdr:pic>
      <xdr:nvPicPr>
        <xdr:cNvPr id="3" name="Picture 2"/>
        <xdr:cNvPicPr>
          <a:picLocks noChangeAspect="1"/>
        </xdr:cNvPicPr>
      </xdr:nvPicPr>
      <xdr:blipFill>
        <a:blip xmlns:r="http://schemas.openxmlformats.org/officeDocument/2006/relationships" r:embed="rId1"/>
        <a:stretch>
          <a:fillRect/>
        </a:stretch>
      </xdr:blipFill>
      <xdr:spPr>
        <a:xfrm>
          <a:off x="142875" y="5753100"/>
          <a:ext cx="5639289" cy="2755631"/>
        </a:xfrm>
        <a:prstGeom prst="rect">
          <a:avLst/>
        </a:prstGeom>
      </xdr:spPr>
    </xdr:pic>
    <xdr:clientData/>
  </xdr:twoCellAnchor>
  <xdr:twoCellAnchor editAs="oneCell">
    <xdr:from>
      <xdr:col>0</xdr:col>
      <xdr:colOff>142875</xdr:colOff>
      <xdr:row>45</xdr:row>
      <xdr:rowOff>123825</xdr:rowOff>
    </xdr:from>
    <xdr:to>
      <xdr:col>11</xdr:col>
      <xdr:colOff>5289</xdr:colOff>
      <xdr:row>60</xdr:row>
      <xdr:rowOff>21956</xdr:rowOff>
    </xdr:to>
    <xdr:pic>
      <xdr:nvPicPr>
        <xdr:cNvPr id="2" name="Picture 1"/>
        <xdr:cNvPicPr>
          <a:picLocks noChangeAspect="1"/>
        </xdr:cNvPicPr>
      </xdr:nvPicPr>
      <xdr:blipFill>
        <a:blip xmlns:r="http://schemas.openxmlformats.org/officeDocument/2006/relationships" r:embed="rId2"/>
        <a:stretch>
          <a:fillRect/>
        </a:stretch>
      </xdr:blipFill>
      <xdr:spPr>
        <a:xfrm>
          <a:off x="142875" y="8696325"/>
          <a:ext cx="8272989" cy="275563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2</xdr:row>
      <xdr:rowOff>47625</xdr:rowOff>
    </xdr:from>
    <xdr:to>
      <xdr:col>13</xdr:col>
      <xdr:colOff>304800</xdr:colOff>
      <xdr:row>14</xdr:row>
      <xdr:rowOff>161925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590550</xdr:colOff>
      <xdr:row>22</xdr:row>
      <xdr:rowOff>9525</xdr:rowOff>
    </xdr:from>
    <xdr:to>
      <xdr:col>14</xdr:col>
      <xdr:colOff>285750</xdr:colOff>
      <xdr:row>34</xdr:row>
      <xdr:rowOff>114300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0.05278</cdr:x>
      <cdr:y>0.6331</cdr:y>
    </cdr:from>
    <cdr:to>
      <cdr:x>0.92244</cdr:x>
      <cdr:y>0.72918</cdr:y>
    </cdr:to>
    <cdr:sp macro="" textlink="">
      <cdr:nvSpPr>
        <cdr:cNvPr id="2" name="TextBox 1"/>
        <cdr:cNvSpPr txBox="1"/>
      </cdr:nvSpPr>
      <cdr:spPr>
        <a:xfrm xmlns:a="http://schemas.openxmlformats.org/drawingml/2006/main">
          <a:off x="241300" y="1736725"/>
          <a:ext cx="3976117" cy="26356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 who were responsible for the collision</a:t>
          </a:r>
          <a:endParaRPr lang="en-GB" sz="900" b="1">
            <a:latin typeface="+mn-lt"/>
            <a:cs typeface="Arial" pitchFamily="34" charset="0"/>
          </a:endParaRPr>
        </a:p>
      </cdr:txBody>
    </cdr:sp>
  </cdr:relSizeAnchor>
  <cdr:relSizeAnchor xmlns:cdr="http://schemas.openxmlformats.org/drawingml/2006/chartDrawing">
    <cdr:from>
      <cdr:x>0.46042</cdr:x>
      <cdr:y>0.51806</cdr:y>
    </cdr:from>
    <cdr:to>
      <cdr:x>0.50537</cdr:x>
      <cdr:y>0.63636</cdr:y>
    </cdr:to>
    <cdr:sp macro="" textlink="">
      <cdr:nvSpPr>
        <cdr:cNvPr id="3" name="Straight Arrow Connector 2"/>
        <cdr:cNvSpPr/>
      </cdr:nvSpPr>
      <cdr:spPr>
        <a:xfrm xmlns:a="http://schemas.openxmlformats.org/drawingml/2006/main" rot="5400000" flipH="1" flipV="1">
          <a:off x="2034254" y="1590616"/>
          <a:ext cx="347056" cy="205509"/>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0.0125</cdr:x>
      <cdr:y>0.3445</cdr:y>
    </cdr:from>
    <cdr:to>
      <cdr:x>0.37292</cdr:x>
      <cdr:y>0.45015</cdr:y>
    </cdr:to>
    <cdr:sp macro="" textlink="">
      <cdr:nvSpPr>
        <cdr:cNvPr id="4" name="TextBox 1"/>
        <cdr:cNvSpPr txBox="1"/>
      </cdr:nvSpPr>
      <cdr:spPr>
        <a:xfrm xmlns:a="http://schemas.openxmlformats.org/drawingml/2006/main">
          <a:off x="57150" y="1010672"/>
          <a:ext cx="1647840" cy="309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(147)</a:t>
          </a:r>
        </a:p>
      </cdr:txBody>
    </cdr:sp>
  </cdr:relSizeAnchor>
</c:userShapes>
</file>

<file path=xl/drawings/drawing8.xml><?xml version="1.0" encoding="utf-8"?>
<c:userShapes xmlns:c="http://schemas.openxmlformats.org/drawingml/2006/chart">
  <cdr:relSizeAnchor xmlns:cdr="http://schemas.openxmlformats.org/drawingml/2006/chartDrawing">
    <cdr:from>
      <cdr:x>0.12361</cdr:x>
      <cdr:y>0.51157</cdr:y>
    </cdr:from>
    <cdr:to>
      <cdr:x>0.99327</cdr:x>
      <cdr:y>0.60765</cdr:y>
    </cdr:to>
    <cdr:sp macro="" textlink="">
      <cdr:nvSpPr>
        <cdr:cNvPr id="2" name="TextBox 1"/>
        <cdr:cNvSpPr txBox="1"/>
      </cdr:nvSpPr>
      <cdr:spPr>
        <a:xfrm xmlns:a="http://schemas.openxmlformats.org/drawingml/2006/main">
          <a:off x="565160" y="1403345"/>
          <a:ext cx="3976086" cy="2635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GB" sz="900" b="1">
              <a:latin typeface="+mn-lt"/>
              <a:cs typeface="Arial" pitchFamily="34" charset="0"/>
            </a:rPr>
            <a:t>KSIs</a:t>
          </a:r>
          <a:r>
            <a:rPr lang="en-GB" sz="900" b="1" baseline="0">
              <a:latin typeface="+mn-lt"/>
              <a:cs typeface="Arial" pitchFamily="34" charset="0"/>
            </a:rPr>
            <a:t> resulting from collisions involving drivers aged 17-23 who were responsible for the collision</a:t>
          </a:r>
          <a:endParaRPr lang="en-GB" sz="900" b="1">
            <a:latin typeface="+mn-lt"/>
            <a:cs typeface="Arial" pitchFamily="34" charset="0"/>
          </a:endParaRPr>
        </a:p>
      </cdr:txBody>
    </cdr:sp>
  </cdr:relSizeAnchor>
  <cdr:relSizeAnchor xmlns:cdr="http://schemas.openxmlformats.org/drawingml/2006/chartDrawing">
    <cdr:from>
      <cdr:x>0.58194</cdr:x>
      <cdr:y>0.30844</cdr:y>
    </cdr:from>
    <cdr:to>
      <cdr:x>0.6375</cdr:x>
      <cdr:y>0.47474</cdr:y>
    </cdr:to>
    <cdr:sp macro="" textlink="">
      <cdr:nvSpPr>
        <cdr:cNvPr id="3" name="Straight Arrow Connector 2"/>
        <cdr:cNvSpPr/>
      </cdr:nvSpPr>
      <cdr:spPr>
        <a:xfrm xmlns:a="http://schemas.openxmlformats.org/drawingml/2006/main" rot="5400000" flipH="1" flipV="1">
          <a:off x="2543705" y="1021800"/>
          <a:ext cx="487870" cy="254020"/>
        </a:xfrm>
        <a:prstGeom xmlns:a="http://schemas.openxmlformats.org/drawingml/2006/main" prst="straightConnector1">
          <a:avLst/>
        </a:prstGeom>
        <a:ln xmlns:a="http://schemas.openxmlformats.org/drawingml/2006/main">
          <a:solidFill>
            <a:srgbClr val="000000"/>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n-GB"/>
        </a:p>
      </cdr:txBody>
    </cdr:sp>
  </cdr:relSizeAnchor>
  <cdr:relSizeAnchor xmlns:cdr="http://schemas.openxmlformats.org/drawingml/2006/chartDrawing">
    <cdr:from>
      <cdr:x>0.02917</cdr:x>
      <cdr:y>0.28625</cdr:y>
    </cdr:from>
    <cdr:to>
      <cdr:x>0.38959</cdr:x>
      <cdr:y>0.3919</cdr:y>
    </cdr:to>
    <cdr:sp macro="" textlink="">
      <cdr:nvSpPr>
        <cdr:cNvPr id="4" name="TextBox 1"/>
        <cdr:cNvSpPr txBox="1"/>
      </cdr:nvSpPr>
      <cdr:spPr>
        <a:xfrm xmlns:a="http://schemas.openxmlformats.org/drawingml/2006/main">
          <a:off x="133365" y="839758"/>
          <a:ext cx="1647840" cy="30994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en-GB" sz="800" b="1">
              <a:latin typeface="+mn-lt"/>
              <a:cs typeface="Arial" pitchFamily="34" charset="0"/>
            </a:rPr>
            <a:t>2012-2016 Baseline (147)</a:t>
          </a:r>
        </a:p>
      </cdr:txBody>
    </cdr:sp>
  </cdr:relSizeAnchor>
</c:userShapes>
</file>

<file path=xl/drawings/drawing9.xml><?xml version="1.0" encoding="utf-8"?>
<xdr:wsDr xmlns:xdr="http://schemas.openxmlformats.org/drawingml/2006/spreadsheetDrawing" xmlns:a="http://schemas.openxmlformats.org/drawingml/2006/main">
  <xdr:twoCellAnchor>
    <xdr:from>
      <xdr:col>10</xdr:col>
      <xdr:colOff>579345</xdr:colOff>
      <xdr:row>2</xdr:row>
      <xdr:rowOff>10645</xdr:rowOff>
    </xdr:from>
    <xdr:to>
      <xdr:col>18</xdr:col>
      <xdr:colOff>279026</xdr:colOff>
      <xdr:row>17</xdr:row>
      <xdr:rowOff>48745</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48745</xdr:colOff>
      <xdr:row>18</xdr:row>
      <xdr:rowOff>136152</xdr:rowOff>
    </xdr:from>
    <xdr:to>
      <xdr:col>18</xdr:col>
      <xdr:colOff>353544</xdr:colOff>
      <xdr:row>33</xdr:row>
      <xdr:rowOff>183777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44" sqref="I44"/>
    </sheetView>
  </sheetViews>
  <sheetFormatPr defaultRowHeight="15" x14ac:dyDescent="0.2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
  <sheetViews>
    <sheetView zoomScaleNormal="100" workbookViewId="0"/>
  </sheetViews>
  <sheetFormatPr defaultRowHeight="15" x14ac:dyDescent="0.25"/>
  <cols>
    <col min="1" max="1" width="16" customWidth="1"/>
    <col min="2" max="3" width="15.85546875" customWidth="1"/>
    <col min="4" max="5" width="14.5703125" customWidth="1"/>
    <col min="6" max="6" width="13.5703125" style="83" customWidth="1"/>
    <col min="7" max="7" width="13" customWidth="1"/>
    <col min="8" max="8" width="2.7109375" customWidth="1"/>
  </cols>
  <sheetData>
    <row r="1" spans="1:10" x14ac:dyDescent="0.25">
      <c r="A1" s="11" t="s">
        <v>300</v>
      </c>
    </row>
    <row r="3" spans="1:10" x14ac:dyDescent="0.25">
      <c r="A3" s="410" t="s">
        <v>249</v>
      </c>
      <c r="B3" s="411" t="s">
        <v>44</v>
      </c>
      <c r="C3" s="411"/>
      <c r="D3" s="411"/>
      <c r="E3" s="411" t="s">
        <v>45</v>
      </c>
      <c r="F3" s="411"/>
      <c r="G3" s="411"/>
    </row>
    <row r="4" spans="1:10" x14ac:dyDescent="0.25">
      <c r="A4" s="410"/>
      <c r="B4" s="229" t="s">
        <v>165</v>
      </c>
      <c r="C4" s="229" t="s">
        <v>166</v>
      </c>
      <c r="D4" s="229" t="s">
        <v>233</v>
      </c>
      <c r="E4" s="229" t="s">
        <v>165</v>
      </c>
      <c r="F4" s="229" t="s">
        <v>166</v>
      </c>
      <c r="G4" s="230" t="s">
        <v>233</v>
      </c>
      <c r="I4" s="19" t="s">
        <v>70</v>
      </c>
    </row>
    <row r="5" spans="1:10" x14ac:dyDescent="0.25">
      <c r="A5" s="231" t="s">
        <v>46</v>
      </c>
      <c r="B5" s="29">
        <v>20</v>
      </c>
      <c r="C5" s="28">
        <v>17</v>
      </c>
      <c r="D5" s="232">
        <v>16</v>
      </c>
      <c r="E5" s="28">
        <v>16</v>
      </c>
      <c r="F5" s="28">
        <v>15</v>
      </c>
      <c r="G5" s="317">
        <v>14</v>
      </c>
      <c r="I5" s="25"/>
      <c r="J5" s="26" t="s">
        <v>71</v>
      </c>
    </row>
    <row r="6" spans="1:10" x14ac:dyDescent="0.25">
      <c r="A6" s="231" t="s">
        <v>47</v>
      </c>
      <c r="B6" s="27">
        <v>9</v>
      </c>
      <c r="C6" s="27">
        <v>9</v>
      </c>
      <c r="D6" s="233">
        <v>9</v>
      </c>
      <c r="E6" s="27">
        <v>8</v>
      </c>
      <c r="F6" s="27">
        <v>6</v>
      </c>
      <c r="G6" s="27">
        <v>6</v>
      </c>
      <c r="I6" s="27"/>
      <c r="J6" s="26" t="s">
        <v>72</v>
      </c>
    </row>
    <row r="7" spans="1:10" x14ac:dyDescent="0.25">
      <c r="A7" s="231" t="s">
        <v>48</v>
      </c>
      <c r="B7" s="317">
        <v>13</v>
      </c>
      <c r="C7" s="27">
        <v>8</v>
      </c>
      <c r="D7" s="318">
        <v>14</v>
      </c>
      <c r="E7" s="27">
        <v>9</v>
      </c>
      <c r="F7" s="27">
        <v>5</v>
      </c>
      <c r="G7" s="317">
        <v>11</v>
      </c>
      <c r="I7" s="317"/>
      <c r="J7" s="26" t="s">
        <v>73</v>
      </c>
    </row>
    <row r="8" spans="1:10" x14ac:dyDescent="0.25">
      <c r="A8" s="231" t="s">
        <v>49</v>
      </c>
      <c r="B8" s="27">
        <v>5</v>
      </c>
      <c r="C8" s="317">
        <v>10</v>
      </c>
      <c r="D8" s="27">
        <v>9</v>
      </c>
      <c r="E8" s="27">
        <v>5</v>
      </c>
      <c r="F8" s="27">
        <v>9</v>
      </c>
      <c r="G8" s="27">
        <v>8</v>
      </c>
      <c r="I8" s="28"/>
      <c r="J8" s="26" t="s">
        <v>74</v>
      </c>
    </row>
    <row r="9" spans="1:10" x14ac:dyDescent="0.25">
      <c r="A9" s="231" t="s">
        <v>50</v>
      </c>
      <c r="B9" s="234">
        <v>0</v>
      </c>
      <c r="C9" s="25">
        <v>1</v>
      </c>
      <c r="D9" s="25">
        <v>1</v>
      </c>
      <c r="E9" s="234">
        <v>0</v>
      </c>
      <c r="F9" s="25">
        <v>1</v>
      </c>
      <c r="G9" s="25">
        <v>1</v>
      </c>
      <c r="I9" s="29"/>
      <c r="J9" s="26" t="s">
        <v>75</v>
      </c>
    </row>
    <row r="10" spans="1:10" x14ac:dyDescent="0.25">
      <c r="A10" s="231" t="s">
        <v>51</v>
      </c>
      <c r="B10" s="27">
        <v>6</v>
      </c>
      <c r="C10" s="27">
        <v>7</v>
      </c>
      <c r="D10" s="27">
        <v>7</v>
      </c>
      <c r="E10" s="27">
        <v>6</v>
      </c>
      <c r="F10" s="27">
        <v>7</v>
      </c>
      <c r="G10" s="27">
        <v>7</v>
      </c>
    </row>
    <row r="11" spans="1:10" x14ac:dyDescent="0.25">
      <c r="A11" s="231" t="s">
        <v>52</v>
      </c>
      <c r="B11" s="25">
        <v>1</v>
      </c>
      <c r="C11" s="25">
        <v>1</v>
      </c>
      <c r="D11" s="25">
        <v>1</v>
      </c>
      <c r="E11" s="25">
        <v>1</v>
      </c>
      <c r="F11" s="25">
        <v>1</v>
      </c>
      <c r="G11" s="25">
        <v>1</v>
      </c>
    </row>
    <row r="12" spans="1:10" x14ac:dyDescent="0.25">
      <c r="A12" s="231" t="s">
        <v>53</v>
      </c>
      <c r="B12" s="234">
        <v>0</v>
      </c>
      <c r="C12" s="234">
        <v>0</v>
      </c>
      <c r="D12" s="234">
        <v>0</v>
      </c>
      <c r="E12" s="234">
        <v>0</v>
      </c>
      <c r="F12" s="234">
        <v>0</v>
      </c>
      <c r="G12" s="234">
        <v>0</v>
      </c>
    </row>
    <row r="13" spans="1:10" x14ac:dyDescent="0.25">
      <c r="A13" s="231" t="s">
        <v>54</v>
      </c>
      <c r="B13" s="25">
        <v>4</v>
      </c>
      <c r="C13" s="25">
        <v>4</v>
      </c>
      <c r="D13" s="25">
        <v>4</v>
      </c>
      <c r="E13" s="25">
        <v>4</v>
      </c>
      <c r="F13" s="25">
        <v>4</v>
      </c>
      <c r="G13" s="25">
        <v>4</v>
      </c>
    </row>
    <row r="14" spans="1:10" x14ac:dyDescent="0.25">
      <c r="A14" s="231" t="s">
        <v>55</v>
      </c>
      <c r="B14" s="25">
        <v>1</v>
      </c>
      <c r="C14" s="25">
        <v>1</v>
      </c>
      <c r="D14" s="25">
        <v>1</v>
      </c>
      <c r="E14" s="25">
        <v>1</v>
      </c>
      <c r="F14" s="25">
        <v>1</v>
      </c>
      <c r="G14" s="25">
        <v>1</v>
      </c>
    </row>
    <row r="15" spans="1:10" x14ac:dyDescent="0.25">
      <c r="A15" s="231" t="s">
        <v>56</v>
      </c>
      <c r="B15" s="25">
        <v>1</v>
      </c>
      <c r="C15" s="25">
        <v>1</v>
      </c>
      <c r="D15" s="235">
        <v>1</v>
      </c>
      <c r="E15" s="25">
        <v>1</v>
      </c>
      <c r="F15" s="25">
        <v>1</v>
      </c>
      <c r="G15" s="25">
        <v>1</v>
      </c>
    </row>
    <row r="16" spans="1:10" x14ac:dyDescent="0.25">
      <c r="A16" s="231" t="s">
        <v>57</v>
      </c>
      <c r="B16" s="25">
        <v>3</v>
      </c>
      <c r="C16" s="25">
        <v>3</v>
      </c>
      <c r="D16" s="235">
        <v>1</v>
      </c>
      <c r="E16" s="25">
        <v>3</v>
      </c>
      <c r="F16" s="25">
        <v>3</v>
      </c>
      <c r="G16" s="25">
        <v>1</v>
      </c>
    </row>
    <row r="17" spans="1:13" x14ac:dyDescent="0.25">
      <c r="A17" s="231" t="s">
        <v>58</v>
      </c>
      <c r="B17" s="25">
        <v>3</v>
      </c>
      <c r="C17" s="25">
        <v>2</v>
      </c>
      <c r="D17" s="235">
        <v>2</v>
      </c>
      <c r="E17" s="25">
        <v>2</v>
      </c>
      <c r="F17" s="25">
        <v>1</v>
      </c>
      <c r="G17" s="25">
        <v>1</v>
      </c>
    </row>
    <row r="18" spans="1:13" x14ac:dyDescent="0.25">
      <c r="A18" s="231" t="s">
        <v>59</v>
      </c>
      <c r="B18" s="27">
        <v>7</v>
      </c>
      <c r="C18" s="27">
        <v>8</v>
      </c>
      <c r="D18" s="233">
        <v>6</v>
      </c>
      <c r="E18" s="27">
        <v>5</v>
      </c>
      <c r="F18" s="27">
        <v>5</v>
      </c>
      <c r="G18" s="25">
        <v>4</v>
      </c>
    </row>
    <row r="19" spans="1:13" x14ac:dyDescent="0.25">
      <c r="A19" s="231" t="s">
        <v>60</v>
      </c>
      <c r="B19" s="27">
        <v>5</v>
      </c>
      <c r="C19" s="27">
        <v>6</v>
      </c>
      <c r="D19" s="233">
        <v>6</v>
      </c>
      <c r="E19" s="27">
        <v>5</v>
      </c>
      <c r="F19" s="27">
        <v>6</v>
      </c>
      <c r="G19" s="27">
        <v>6</v>
      </c>
      <c r="L19" s="238"/>
      <c r="M19" s="239"/>
    </row>
    <row r="20" spans="1:13" x14ac:dyDescent="0.25">
      <c r="A20" s="231" t="s">
        <v>61</v>
      </c>
      <c r="B20" s="27">
        <v>7</v>
      </c>
      <c r="C20" s="27">
        <v>6</v>
      </c>
      <c r="D20" s="233">
        <v>8</v>
      </c>
      <c r="E20" s="27">
        <v>5</v>
      </c>
      <c r="F20" s="27">
        <v>5</v>
      </c>
      <c r="G20" s="27">
        <v>8</v>
      </c>
    </row>
    <row r="21" spans="1:13" x14ac:dyDescent="0.25">
      <c r="A21" s="231" t="s">
        <v>62</v>
      </c>
      <c r="B21" s="25">
        <v>4</v>
      </c>
      <c r="C21" s="25">
        <v>3</v>
      </c>
      <c r="D21" s="235">
        <v>3</v>
      </c>
      <c r="E21" s="25">
        <v>2</v>
      </c>
      <c r="F21" s="25">
        <v>1</v>
      </c>
      <c r="G21" s="25">
        <v>2</v>
      </c>
    </row>
    <row r="22" spans="1:13" x14ac:dyDescent="0.25">
      <c r="A22" s="231" t="s">
        <v>63</v>
      </c>
      <c r="B22" s="317">
        <v>12</v>
      </c>
      <c r="C22" s="27">
        <v>9</v>
      </c>
      <c r="D22" s="318">
        <v>12</v>
      </c>
      <c r="E22" s="27">
        <v>6</v>
      </c>
      <c r="F22" s="25">
        <v>4</v>
      </c>
      <c r="G22" s="27">
        <v>7</v>
      </c>
    </row>
    <row r="23" spans="1:13" x14ac:dyDescent="0.25">
      <c r="A23" s="231" t="s">
        <v>64</v>
      </c>
      <c r="B23" s="25">
        <v>4</v>
      </c>
      <c r="C23" s="25">
        <v>3</v>
      </c>
      <c r="D23" s="233">
        <v>6</v>
      </c>
      <c r="E23" s="25">
        <v>4</v>
      </c>
      <c r="F23" s="25">
        <v>3</v>
      </c>
      <c r="G23" s="25">
        <v>4</v>
      </c>
    </row>
    <row r="24" spans="1:13" x14ac:dyDescent="0.25">
      <c r="A24" s="231" t="s">
        <v>65</v>
      </c>
      <c r="B24" s="317">
        <v>11</v>
      </c>
      <c r="C24" s="317">
        <v>10</v>
      </c>
      <c r="D24" s="318">
        <v>10</v>
      </c>
      <c r="E24" s="317">
        <v>10</v>
      </c>
      <c r="F24" s="27">
        <v>9</v>
      </c>
      <c r="G24" s="27">
        <v>9</v>
      </c>
    </row>
    <row r="25" spans="1:13" x14ac:dyDescent="0.25">
      <c r="A25" s="231" t="s">
        <v>66</v>
      </c>
      <c r="B25" s="27">
        <v>7</v>
      </c>
      <c r="C25" s="317">
        <v>10</v>
      </c>
      <c r="D25" s="233">
        <v>9</v>
      </c>
      <c r="E25" s="27">
        <v>6</v>
      </c>
      <c r="F25" s="27">
        <v>8</v>
      </c>
      <c r="G25" s="27">
        <v>7</v>
      </c>
    </row>
    <row r="26" spans="1:13" x14ac:dyDescent="0.25">
      <c r="A26" s="231" t="s">
        <v>67</v>
      </c>
      <c r="B26" s="29">
        <v>21</v>
      </c>
      <c r="C26" s="28">
        <v>17</v>
      </c>
      <c r="D26" s="318">
        <v>10</v>
      </c>
      <c r="E26" s="28">
        <v>16</v>
      </c>
      <c r="F26" s="317">
        <v>14</v>
      </c>
      <c r="G26" s="27">
        <v>7</v>
      </c>
    </row>
    <row r="27" spans="1:13" x14ac:dyDescent="0.25">
      <c r="A27" s="231" t="s">
        <v>68</v>
      </c>
      <c r="B27" s="317">
        <v>10</v>
      </c>
      <c r="C27" s="27">
        <v>9</v>
      </c>
      <c r="D27" s="233">
        <v>8</v>
      </c>
      <c r="E27" s="27">
        <v>8</v>
      </c>
      <c r="F27" s="27">
        <v>7</v>
      </c>
      <c r="G27" s="27">
        <v>7</v>
      </c>
    </row>
    <row r="28" spans="1:13" x14ac:dyDescent="0.25">
      <c r="A28" s="231" t="s">
        <v>69</v>
      </c>
      <c r="B28" s="28">
        <v>17</v>
      </c>
      <c r="C28" s="316">
        <v>14</v>
      </c>
      <c r="D28" s="232">
        <v>19</v>
      </c>
      <c r="E28" s="28">
        <v>15</v>
      </c>
      <c r="F28" s="317">
        <v>13</v>
      </c>
      <c r="G28" s="28">
        <v>18</v>
      </c>
    </row>
    <row r="29" spans="1:13" x14ac:dyDescent="0.25">
      <c r="A29" s="236" t="s">
        <v>16</v>
      </c>
      <c r="B29" s="302">
        <v>171</v>
      </c>
      <c r="C29" s="302">
        <v>159</v>
      </c>
      <c r="D29" s="237">
        <v>163</v>
      </c>
      <c r="E29" s="302">
        <v>138</v>
      </c>
      <c r="F29" s="302">
        <v>129</v>
      </c>
      <c r="G29" s="302">
        <v>135</v>
      </c>
    </row>
    <row r="30" spans="1:13" x14ac:dyDescent="0.25">
      <c r="A30" s="54" t="s">
        <v>164</v>
      </c>
      <c r="B30" s="134">
        <f>SUM(B28,B5:B10)</f>
        <v>70</v>
      </c>
      <c r="C30" s="134">
        <f t="shared" ref="C30:E30" si="0">SUM(C28,C5:C10)</f>
        <v>66</v>
      </c>
      <c r="D30" s="134">
        <f t="shared" si="0"/>
        <v>75</v>
      </c>
      <c r="E30" s="134">
        <f t="shared" si="0"/>
        <v>59</v>
      </c>
      <c r="F30" s="134">
        <f t="shared" ref="F30" si="1">SUM(F28,F5:F10)</f>
        <v>56</v>
      </c>
      <c r="G30" s="134">
        <f>SUM(G28,G5:G10)</f>
        <v>65</v>
      </c>
    </row>
    <row r="31" spans="1:13" x14ac:dyDescent="0.25">
      <c r="A31" s="9" t="s">
        <v>88</v>
      </c>
      <c r="B31" s="135">
        <f>B30/B29</f>
        <v>0.40935672514619881</v>
      </c>
      <c r="C31" s="135">
        <f t="shared" ref="C31:E31" si="2">C30/C29</f>
        <v>0.41509433962264153</v>
      </c>
      <c r="D31" s="135">
        <f t="shared" si="2"/>
        <v>0.46012269938650308</v>
      </c>
      <c r="E31" s="135">
        <f t="shared" si="2"/>
        <v>0.42753623188405798</v>
      </c>
      <c r="F31" s="135">
        <f t="shared" ref="F31:G31" si="3">F30/F29</f>
        <v>0.43410852713178294</v>
      </c>
      <c r="G31" s="135">
        <f t="shared" si="3"/>
        <v>0.48148148148148145</v>
      </c>
    </row>
    <row r="32" spans="1:13" x14ac:dyDescent="0.25">
      <c r="A32" s="10" t="s">
        <v>12</v>
      </c>
    </row>
    <row r="33" spans="7:7" x14ac:dyDescent="0.25">
      <c r="G33" s="298"/>
    </row>
  </sheetData>
  <mergeCells count="3">
    <mergeCell ref="A3:A4"/>
    <mergeCell ref="B3:D3"/>
    <mergeCell ref="E3:G3"/>
  </mergeCells>
  <hyperlinks>
    <hyperlink ref="A31" location="Contents!A1" display="Home"/>
  </hyperlink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3"/>
  <sheetViews>
    <sheetView workbookViewId="0"/>
  </sheetViews>
  <sheetFormatPr defaultRowHeight="15" x14ac:dyDescent="0.25"/>
  <cols>
    <col min="1" max="1" width="17.5703125" customWidth="1"/>
    <col min="2" max="11" width="8" customWidth="1"/>
    <col min="12" max="14" width="18.28515625" customWidth="1"/>
    <col min="15" max="15" width="25" customWidth="1"/>
  </cols>
  <sheetData>
    <row r="1" spans="1:15" x14ac:dyDescent="0.25">
      <c r="A1" s="1" t="s">
        <v>236</v>
      </c>
      <c r="B1" s="1"/>
      <c r="C1" s="1"/>
      <c r="D1" s="1"/>
      <c r="E1" s="1"/>
      <c r="F1" s="1"/>
      <c r="G1" s="1"/>
      <c r="H1" s="1"/>
    </row>
    <row r="2" spans="1:15" ht="15.75" thickBot="1" x14ac:dyDescent="0.3">
      <c r="A2" s="1"/>
      <c r="B2" s="1"/>
      <c r="C2" s="1"/>
      <c r="D2" s="1"/>
      <c r="E2" s="1"/>
      <c r="F2" s="1"/>
      <c r="G2" s="1"/>
      <c r="H2" s="1"/>
      <c r="L2" s="356"/>
    </row>
    <row r="3" spans="1:15" ht="15.75" thickBot="1" x14ac:dyDescent="0.3">
      <c r="A3" s="412" t="s">
        <v>79</v>
      </c>
      <c r="B3" s="398">
        <v>2012</v>
      </c>
      <c r="C3" s="398">
        <v>2013</v>
      </c>
      <c r="D3" s="398">
        <v>2014</v>
      </c>
      <c r="E3" s="398">
        <v>2015</v>
      </c>
      <c r="F3" s="398">
        <v>2016</v>
      </c>
      <c r="G3" s="398">
        <v>2017</v>
      </c>
      <c r="H3" s="398">
        <v>2018</v>
      </c>
      <c r="I3" s="398" t="s">
        <v>186</v>
      </c>
      <c r="J3" s="398" t="s">
        <v>187</v>
      </c>
      <c r="K3" s="398" t="s">
        <v>233</v>
      </c>
      <c r="L3" s="416" t="s">
        <v>80</v>
      </c>
      <c r="M3" s="416"/>
      <c r="N3" s="416"/>
      <c r="O3" s="414" t="s">
        <v>237</v>
      </c>
    </row>
    <row r="4" spans="1:15" ht="15.75" thickBot="1" x14ac:dyDescent="0.3">
      <c r="A4" s="413"/>
      <c r="B4" s="409"/>
      <c r="C4" s="409"/>
      <c r="D4" s="409"/>
      <c r="E4" s="409"/>
      <c r="F4" s="409"/>
      <c r="G4" s="409"/>
      <c r="H4" s="409"/>
      <c r="I4" s="409"/>
      <c r="J4" s="409"/>
      <c r="K4" s="409"/>
      <c r="L4" s="84" t="s">
        <v>165</v>
      </c>
      <c r="M4" s="84" t="s">
        <v>166</v>
      </c>
      <c r="N4" s="84" t="s">
        <v>233</v>
      </c>
      <c r="O4" s="415"/>
    </row>
    <row r="5" spans="1:15" x14ac:dyDescent="0.25">
      <c r="A5" s="300" t="s">
        <v>288</v>
      </c>
      <c r="B5" s="2">
        <v>22</v>
      </c>
      <c r="C5" s="2">
        <v>16</v>
      </c>
      <c r="D5" s="2">
        <v>19</v>
      </c>
      <c r="E5" s="2">
        <v>18</v>
      </c>
      <c r="F5" s="2">
        <v>18</v>
      </c>
      <c r="G5" s="2">
        <v>11</v>
      </c>
      <c r="H5" s="243">
        <v>13</v>
      </c>
      <c r="I5" s="2">
        <v>93</v>
      </c>
      <c r="J5" s="2">
        <v>82</v>
      </c>
      <c r="K5" s="243">
        <v>79</v>
      </c>
      <c r="L5" s="4">
        <v>0.5161290322580645</v>
      </c>
      <c r="M5" s="4">
        <v>0.52439024390243905</v>
      </c>
      <c r="N5" s="4">
        <v>0.50632911392405067</v>
      </c>
      <c r="O5" s="4">
        <f>(N5-L5)/L5</f>
        <v>-1.8987341772151806E-2</v>
      </c>
    </row>
    <row r="6" spans="1:15" x14ac:dyDescent="0.25">
      <c r="A6" s="301" t="s">
        <v>301</v>
      </c>
      <c r="B6" s="5">
        <v>17</v>
      </c>
      <c r="C6" s="5">
        <v>17</v>
      </c>
      <c r="D6" s="5">
        <v>16</v>
      </c>
      <c r="E6" s="5">
        <v>8</v>
      </c>
      <c r="F6" s="5">
        <v>12</v>
      </c>
      <c r="G6" s="5">
        <v>11</v>
      </c>
      <c r="H6" s="242">
        <v>20</v>
      </c>
      <c r="I6" s="5">
        <v>70</v>
      </c>
      <c r="J6" s="5">
        <v>64</v>
      </c>
      <c r="K6" s="242">
        <v>67</v>
      </c>
      <c r="L6" s="6">
        <v>0.48571428571428571</v>
      </c>
      <c r="M6" s="6">
        <v>0.546875</v>
      </c>
      <c r="N6" s="6">
        <v>0.59701492537313428</v>
      </c>
      <c r="O6" s="6">
        <f t="shared" ref="O6:O10" si="0">(N6-L6)/L6</f>
        <v>0.22914837576821764</v>
      </c>
    </row>
    <row r="7" spans="1:15" x14ac:dyDescent="0.25">
      <c r="A7" s="300" t="s">
        <v>81</v>
      </c>
      <c r="B7" s="2">
        <v>15</v>
      </c>
      <c r="C7" s="2">
        <v>16</v>
      </c>
      <c r="D7" s="2">
        <v>16</v>
      </c>
      <c r="E7" s="2">
        <v>8</v>
      </c>
      <c r="F7" s="2">
        <v>13</v>
      </c>
      <c r="G7" s="2">
        <v>11</v>
      </c>
      <c r="H7" s="243">
        <v>19</v>
      </c>
      <c r="I7" s="2">
        <v>68</v>
      </c>
      <c r="J7" s="2">
        <v>64</v>
      </c>
      <c r="K7" s="243">
        <v>67</v>
      </c>
      <c r="L7" s="4">
        <v>0.6029411764705882</v>
      </c>
      <c r="M7" s="4">
        <v>0.625</v>
      </c>
      <c r="N7" s="4">
        <v>0.56716417910447758</v>
      </c>
      <c r="O7" s="4">
        <f t="shared" si="0"/>
        <v>-5.9337459046232249E-2</v>
      </c>
    </row>
    <row r="8" spans="1:15" x14ac:dyDescent="0.25">
      <c r="A8" s="301" t="s">
        <v>82</v>
      </c>
      <c r="B8" s="5">
        <v>25</v>
      </c>
      <c r="C8" s="5">
        <v>24</v>
      </c>
      <c r="D8" s="5">
        <v>26</v>
      </c>
      <c r="E8" s="5">
        <v>29</v>
      </c>
      <c r="F8" s="5">
        <v>20</v>
      </c>
      <c r="G8" s="5">
        <v>20</v>
      </c>
      <c r="H8" s="242">
        <v>15</v>
      </c>
      <c r="I8" s="5">
        <v>124</v>
      </c>
      <c r="J8" s="5">
        <v>119</v>
      </c>
      <c r="K8" s="242">
        <v>110</v>
      </c>
      <c r="L8" s="6">
        <v>0.41129032258064518</v>
      </c>
      <c r="M8" s="6">
        <v>0.43697478991596639</v>
      </c>
      <c r="N8" s="6">
        <v>0.43636363636363634</v>
      </c>
      <c r="O8" s="6">
        <f t="shared" si="0"/>
        <v>6.0962566844919672E-2</v>
      </c>
    </row>
    <row r="9" spans="1:15" ht="15.75" thickBot="1" x14ac:dyDescent="0.3">
      <c r="A9" s="300" t="s">
        <v>83</v>
      </c>
      <c r="B9" s="2">
        <v>18</v>
      </c>
      <c r="C9" s="2">
        <v>23</v>
      </c>
      <c r="D9" s="2">
        <v>17</v>
      </c>
      <c r="E9" s="2">
        <v>16</v>
      </c>
      <c r="F9" s="2">
        <v>27</v>
      </c>
      <c r="G9" s="2">
        <v>32</v>
      </c>
      <c r="H9" s="243">
        <v>39</v>
      </c>
      <c r="I9" s="2">
        <v>101</v>
      </c>
      <c r="J9" s="2">
        <v>115</v>
      </c>
      <c r="K9" s="243">
        <v>131</v>
      </c>
      <c r="L9" s="4">
        <v>0.37623762376237624</v>
      </c>
      <c r="M9" s="4">
        <v>0.40869565217391307</v>
      </c>
      <c r="N9" s="4">
        <v>0.41221374045801529</v>
      </c>
      <c r="O9" s="4">
        <f t="shared" si="0"/>
        <v>9.5620731217356425E-2</v>
      </c>
    </row>
    <row r="10" spans="1:15" ht="15.75" thickBot="1" x14ac:dyDescent="0.3">
      <c r="A10" s="22" t="s">
        <v>16</v>
      </c>
      <c r="B10" s="77">
        <v>100</v>
      </c>
      <c r="C10" s="77">
        <v>101</v>
      </c>
      <c r="D10" s="77">
        <v>97</v>
      </c>
      <c r="E10" s="77">
        <v>82</v>
      </c>
      <c r="F10" s="77">
        <v>92</v>
      </c>
      <c r="G10" s="77">
        <v>89</v>
      </c>
      <c r="H10" s="240">
        <v>108</v>
      </c>
      <c r="I10" s="17">
        <v>472</v>
      </c>
      <c r="J10" s="77">
        <v>461</v>
      </c>
      <c r="K10" s="240">
        <v>468</v>
      </c>
      <c r="L10" s="18">
        <v>0.47457627118644069</v>
      </c>
      <c r="M10" s="18">
        <v>0.49891540130151846</v>
      </c>
      <c r="N10" s="18">
        <v>0.49358974358974361</v>
      </c>
      <c r="O10" s="18">
        <f t="shared" si="0"/>
        <v>4.0064102564102588E-2</v>
      </c>
    </row>
    <row r="11" spans="1:15" x14ac:dyDescent="0.25">
      <c r="A11" s="10" t="s">
        <v>12</v>
      </c>
      <c r="B11" s="10"/>
      <c r="C11" s="10"/>
      <c r="D11" s="10"/>
      <c r="E11" s="10"/>
      <c r="F11" s="10"/>
      <c r="G11" s="10"/>
      <c r="H11" s="10"/>
      <c r="K11" s="298"/>
    </row>
    <row r="12" spans="1:15" x14ac:dyDescent="0.25">
      <c r="A12" s="35" t="s">
        <v>185</v>
      </c>
    </row>
    <row r="13" spans="1:15" x14ac:dyDescent="0.25">
      <c r="A13" s="9" t="s">
        <v>88</v>
      </c>
      <c r="B13" s="9"/>
      <c r="C13" s="9"/>
      <c r="D13" s="9"/>
      <c r="E13" s="9"/>
      <c r="F13" s="9"/>
      <c r="G13" s="9"/>
      <c r="H13" s="9"/>
    </row>
  </sheetData>
  <mergeCells count="13">
    <mergeCell ref="B3:B4"/>
    <mergeCell ref="A3:A4"/>
    <mergeCell ref="J3:J4"/>
    <mergeCell ref="O3:O4"/>
    <mergeCell ref="I3:I4"/>
    <mergeCell ref="G3:G4"/>
    <mergeCell ref="F3:F4"/>
    <mergeCell ref="E3:E4"/>
    <mergeCell ref="D3:D4"/>
    <mergeCell ref="C3:C4"/>
    <mergeCell ref="H3:H4"/>
    <mergeCell ref="K3:K4"/>
    <mergeCell ref="L3:N3"/>
  </mergeCells>
  <hyperlinks>
    <hyperlink ref="A13" location="Contents!A1" display="Home"/>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heetViews>
  <sheetFormatPr defaultRowHeight="15" x14ac:dyDescent="0.25"/>
  <cols>
    <col min="1" max="1" width="17.5703125" customWidth="1"/>
    <col min="2" max="2" width="18.5703125" customWidth="1"/>
    <col min="3" max="3" width="1" customWidth="1"/>
    <col min="4" max="5" width="15.5703125" customWidth="1"/>
  </cols>
  <sheetData>
    <row r="1" spans="1:5" x14ac:dyDescent="0.25">
      <c r="A1" s="1" t="s">
        <v>302</v>
      </c>
    </row>
    <row r="2" spans="1:5" ht="15.75" thickBot="1" x14ac:dyDescent="0.3"/>
    <row r="3" spans="1:5" ht="45.75" thickBot="1" x14ac:dyDescent="0.3">
      <c r="A3" s="30" t="s">
        <v>9</v>
      </c>
      <c r="B3" s="30" t="s">
        <v>10</v>
      </c>
      <c r="D3" s="357" t="s">
        <v>168</v>
      </c>
      <c r="E3" s="357" t="s">
        <v>169</v>
      </c>
    </row>
    <row r="4" spans="1:5" x14ac:dyDescent="0.25">
      <c r="A4" s="5">
        <v>2008</v>
      </c>
      <c r="B4" s="5">
        <v>32</v>
      </c>
      <c r="C4" s="82">
        <f>$B$15</f>
        <v>20.6</v>
      </c>
      <c r="D4" s="65"/>
      <c r="E4" s="65"/>
    </row>
    <row r="5" spans="1:5" x14ac:dyDescent="0.25">
      <c r="A5" s="2">
        <v>2009</v>
      </c>
      <c r="B5" s="2">
        <v>41</v>
      </c>
      <c r="C5" s="82">
        <f t="shared" ref="C5:C14" si="0">$B$15</f>
        <v>20.6</v>
      </c>
      <c r="D5" s="67"/>
      <c r="E5" s="67">
        <f>(B5-B4)/B4</f>
        <v>0.28125</v>
      </c>
    </row>
    <row r="6" spans="1:5" x14ac:dyDescent="0.25">
      <c r="A6" s="5">
        <v>2010</v>
      </c>
      <c r="B6" s="5">
        <v>27</v>
      </c>
      <c r="C6" s="82">
        <f t="shared" si="0"/>
        <v>20.6</v>
      </c>
      <c r="D6" s="65"/>
      <c r="E6" s="65">
        <f t="shared" ref="E6:E14" si="1">(B6-B5)/B5</f>
        <v>-0.34146341463414637</v>
      </c>
    </row>
    <row r="7" spans="1:5" x14ac:dyDescent="0.25">
      <c r="A7" s="2">
        <v>2011</v>
      </c>
      <c r="B7" s="2">
        <v>24</v>
      </c>
      <c r="C7" s="82">
        <f t="shared" si="0"/>
        <v>20.6</v>
      </c>
      <c r="D7" s="67"/>
      <c r="E7" s="67">
        <f t="shared" si="1"/>
        <v>-0.1111111111111111</v>
      </c>
    </row>
    <row r="8" spans="1:5" x14ac:dyDescent="0.25">
      <c r="A8" s="5">
        <v>2012</v>
      </c>
      <c r="B8" s="5">
        <v>23</v>
      </c>
      <c r="C8" s="82">
        <f t="shared" si="0"/>
        <v>20.6</v>
      </c>
      <c r="D8" s="65"/>
      <c r="E8" s="65">
        <f t="shared" si="1"/>
        <v>-4.1666666666666664E-2</v>
      </c>
    </row>
    <row r="9" spans="1:5" x14ac:dyDescent="0.25">
      <c r="A9" s="2">
        <v>2013</v>
      </c>
      <c r="B9" s="2">
        <v>20</v>
      </c>
      <c r="C9" s="82">
        <f t="shared" si="0"/>
        <v>20.6</v>
      </c>
      <c r="D9" s="67"/>
      <c r="E9" s="67">
        <f t="shared" si="1"/>
        <v>-0.13043478260869565</v>
      </c>
    </row>
    <row r="10" spans="1:5" x14ac:dyDescent="0.25">
      <c r="A10" s="5">
        <v>2014</v>
      </c>
      <c r="B10" s="5">
        <v>19</v>
      </c>
      <c r="C10" s="82">
        <f t="shared" si="0"/>
        <v>20.6</v>
      </c>
      <c r="D10" s="65"/>
      <c r="E10" s="65">
        <f t="shared" si="1"/>
        <v>-0.05</v>
      </c>
    </row>
    <row r="11" spans="1:5" x14ac:dyDescent="0.25">
      <c r="A11" s="2">
        <v>2015</v>
      </c>
      <c r="B11" s="2">
        <v>22</v>
      </c>
      <c r="C11" s="82">
        <f t="shared" si="0"/>
        <v>20.6</v>
      </c>
      <c r="D11" s="67"/>
      <c r="E11" s="67">
        <f t="shared" si="1"/>
        <v>0.15789473684210525</v>
      </c>
    </row>
    <row r="12" spans="1:5" x14ac:dyDescent="0.25">
      <c r="A12" s="5">
        <v>2016</v>
      </c>
      <c r="B12" s="5">
        <v>19</v>
      </c>
      <c r="C12" s="82">
        <f t="shared" si="0"/>
        <v>20.6</v>
      </c>
      <c r="D12" s="65"/>
      <c r="E12" s="65">
        <f t="shared" si="1"/>
        <v>-0.13636363636363635</v>
      </c>
    </row>
    <row r="13" spans="1:5" x14ac:dyDescent="0.25">
      <c r="A13" s="2">
        <v>2017</v>
      </c>
      <c r="B13" s="2">
        <v>13</v>
      </c>
      <c r="C13" s="82">
        <f t="shared" si="0"/>
        <v>20.6</v>
      </c>
      <c r="D13" s="67">
        <f>(B13-$B$15)/$B$15</f>
        <v>-0.36893203883495151</v>
      </c>
      <c r="E13" s="67">
        <f t="shared" si="1"/>
        <v>-0.31578947368421051</v>
      </c>
    </row>
    <row r="14" spans="1:5" ht="15.75" thickBot="1" x14ac:dyDescent="0.3">
      <c r="A14" s="242">
        <v>2018</v>
      </c>
      <c r="B14" s="242">
        <v>14</v>
      </c>
      <c r="C14" s="82">
        <f t="shared" si="0"/>
        <v>20.6</v>
      </c>
      <c r="D14" s="65">
        <f>(B14-$B$15)/$B$15</f>
        <v>-0.32038834951456313</v>
      </c>
      <c r="E14" s="65">
        <f t="shared" si="1"/>
        <v>7.6923076923076927E-2</v>
      </c>
    </row>
    <row r="15" spans="1:5" ht="30.75" thickBot="1" x14ac:dyDescent="0.3">
      <c r="A15" s="31" t="s">
        <v>11</v>
      </c>
      <c r="B15" s="31">
        <f>AVERAGE(B8:B12)</f>
        <v>20.6</v>
      </c>
      <c r="C15" s="31"/>
      <c r="D15" s="31"/>
      <c r="E15" s="31"/>
    </row>
    <row r="16" spans="1:5" x14ac:dyDescent="0.25">
      <c r="A16" s="10" t="s">
        <v>12</v>
      </c>
    </row>
    <row r="18" spans="1:5" x14ac:dyDescent="0.25">
      <c r="A18" s="9" t="s">
        <v>88</v>
      </c>
    </row>
    <row r="20" spans="1:5" ht="15.75" thickBot="1" x14ac:dyDescent="0.3">
      <c r="A20" s="1" t="s">
        <v>303</v>
      </c>
    </row>
    <row r="21" spans="1:5" ht="45.75" thickBot="1" x14ac:dyDescent="0.3">
      <c r="A21" s="30" t="s">
        <v>9</v>
      </c>
      <c r="B21" s="30" t="s">
        <v>10</v>
      </c>
      <c r="D21" s="357" t="s">
        <v>168</v>
      </c>
      <c r="E21" s="357" t="s">
        <v>169</v>
      </c>
    </row>
    <row r="22" spans="1:5" x14ac:dyDescent="0.25">
      <c r="A22" s="15" t="s">
        <v>170</v>
      </c>
      <c r="B22" s="323">
        <f>AVERAGE(B4:B8)</f>
        <v>29.4</v>
      </c>
      <c r="C22" s="82">
        <f>$B$29</f>
        <v>20.6</v>
      </c>
      <c r="D22" s="72"/>
      <c r="E22" s="358"/>
    </row>
    <row r="23" spans="1:5" x14ac:dyDescent="0.25">
      <c r="A23" s="5" t="s">
        <v>171</v>
      </c>
      <c r="B23" s="324">
        <f t="shared" ref="B23:B28" si="2">AVERAGE(B5:B9)</f>
        <v>27</v>
      </c>
      <c r="C23" s="82">
        <f t="shared" ref="C23:C28" si="3">$B$29</f>
        <v>20.6</v>
      </c>
      <c r="D23" s="71"/>
      <c r="E23" s="71">
        <f>(B23-B22)/B22</f>
        <v>-8.1632653061224442E-2</v>
      </c>
    </row>
    <row r="24" spans="1:5" x14ac:dyDescent="0.25">
      <c r="A24" s="15" t="s">
        <v>172</v>
      </c>
      <c r="B24" s="323">
        <f t="shared" si="2"/>
        <v>22.6</v>
      </c>
      <c r="C24" s="82">
        <f t="shared" si="3"/>
        <v>20.6</v>
      </c>
      <c r="D24" s="72"/>
      <c r="E24" s="358">
        <f t="shared" ref="E24:E28" si="4">(B24-B23)/B23</f>
        <v>-0.16296296296296292</v>
      </c>
    </row>
    <row r="25" spans="1:5" x14ac:dyDescent="0.25">
      <c r="A25" s="5" t="s">
        <v>173</v>
      </c>
      <c r="B25" s="324">
        <f t="shared" si="2"/>
        <v>21.6</v>
      </c>
      <c r="C25" s="82">
        <f t="shared" si="3"/>
        <v>20.6</v>
      </c>
      <c r="D25" s="71"/>
      <c r="E25" s="71">
        <f t="shared" si="4"/>
        <v>-4.4247787610619468E-2</v>
      </c>
    </row>
    <row r="26" spans="1:5" x14ac:dyDescent="0.25">
      <c r="A26" s="15" t="s">
        <v>165</v>
      </c>
      <c r="B26" s="323">
        <f t="shared" si="2"/>
        <v>20.6</v>
      </c>
      <c r="C26" s="82">
        <f t="shared" si="3"/>
        <v>20.6</v>
      </c>
      <c r="D26" s="72"/>
      <c r="E26" s="358">
        <f t="shared" si="4"/>
        <v>-4.6296296296296294E-2</v>
      </c>
    </row>
    <row r="27" spans="1:5" x14ac:dyDescent="0.25">
      <c r="A27" s="5" t="s">
        <v>166</v>
      </c>
      <c r="B27" s="324">
        <f t="shared" si="2"/>
        <v>18.600000000000001</v>
      </c>
      <c r="C27" s="82">
        <f t="shared" si="3"/>
        <v>20.6</v>
      </c>
      <c r="D27" s="71">
        <f>(B27-$B$15)/$B$15</f>
        <v>-9.7087378640776698E-2</v>
      </c>
      <c r="E27" s="71">
        <f t="shared" si="4"/>
        <v>-9.7087378640776698E-2</v>
      </c>
    </row>
    <row r="28" spans="1:5" ht="15.75" thickBot="1" x14ac:dyDescent="0.3">
      <c r="A28" s="241" t="s">
        <v>233</v>
      </c>
      <c r="B28" s="323">
        <f t="shared" si="2"/>
        <v>17.399999999999999</v>
      </c>
      <c r="C28" s="82">
        <f t="shared" si="3"/>
        <v>20.6</v>
      </c>
      <c r="D28" s="72">
        <f>(B28-$B$15)/$B$15</f>
        <v>-0.15533980582524284</v>
      </c>
      <c r="E28" s="358">
        <f t="shared" si="4"/>
        <v>-6.4516129032258215E-2</v>
      </c>
    </row>
    <row r="29" spans="1:5" ht="30.75" thickBot="1" x14ac:dyDescent="0.3">
      <c r="A29" s="85" t="s">
        <v>11</v>
      </c>
      <c r="B29" s="325">
        <f>B26</f>
        <v>20.6</v>
      </c>
      <c r="D29" s="136"/>
      <c r="E29" s="136"/>
    </row>
    <row r="30" spans="1:5" x14ac:dyDescent="0.25">
      <c r="A30" s="10" t="s">
        <v>12</v>
      </c>
    </row>
  </sheetData>
  <hyperlinks>
    <hyperlink ref="A18" location="Contents!A1" display="Home"/>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0"/>
  <sheetViews>
    <sheetView workbookViewId="0"/>
  </sheetViews>
  <sheetFormatPr defaultRowHeight="15" x14ac:dyDescent="0.25"/>
  <cols>
    <col min="1" max="1" width="26.85546875" customWidth="1"/>
    <col min="2" max="2" width="18.5703125" customWidth="1"/>
    <col min="3" max="3" width="2" customWidth="1"/>
    <col min="4" max="5" width="19.140625" customWidth="1"/>
  </cols>
  <sheetData>
    <row r="1" spans="1:5" x14ac:dyDescent="0.25">
      <c r="A1" s="1" t="s">
        <v>304</v>
      </c>
    </row>
    <row r="2" spans="1:5" ht="15.75" thickBot="1" x14ac:dyDescent="0.3"/>
    <row r="3" spans="1:5" ht="45.75" thickBot="1" x14ac:dyDescent="0.3">
      <c r="A3" s="30" t="s">
        <v>9</v>
      </c>
      <c r="B3" s="30" t="s">
        <v>10</v>
      </c>
      <c r="D3" s="357" t="s">
        <v>168</v>
      </c>
      <c r="E3" s="357" t="s">
        <v>169</v>
      </c>
    </row>
    <row r="4" spans="1:5" x14ac:dyDescent="0.25">
      <c r="A4" s="5">
        <v>2008</v>
      </c>
      <c r="B4" s="5">
        <v>20</v>
      </c>
      <c r="C4" s="82">
        <f>$B$15</f>
        <v>10.8</v>
      </c>
      <c r="D4" s="65"/>
      <c r="E4" s="65"/>
    </row>
    <row r="5" spans="1:5" x14ac:dyDescent="0.25">
      <c r="A5" s="2">
        <v>2009</v>
      </c>
      <c r="B5" s="2">
        <v>22</v>
      </c>
      <c r="C5" s="82">
        <f t="shared" ref="C5:C14" si="0">$B$15</f>
        <v>10.8</v>
      </c>
      <c r="D5" s="67"/>
      <c r="E5" s="67">
        <f>(B5-B4)/B4</f>
        <v>0.1</v>
      </c>
    </row>
    <row r="6" spans="1:5" x14ac:dyDescent="0.25">
      <c r="A6" s="5">
        <v>2010</v>
      </c>
      <c r="B6" s="5">
        <v>16</v>
      </c>
      <c r="C6" s="82">
        <f t="shared" si="0"/>
        <v>10.8</v>
      </c>
      <c r="D6" s="65"/>
      <c r="E6" s="65">
        <f t="shared" ref="E6:E14" si="1">(B6-B5)/B5</f>
        <v>-0.27272727272727271</v>
      </c>
    </row>
    <row r="7" spans="1:5" x14ac:dyDescent="0.25">
      <c r="A7" s="2">
        <v>2011</v>
      </c>
      <c r="B7" s="2">
        <v>17</v>
      </c>
      <c r="C7" s="82">
        <f t="shared" si="0"/>
        <v>10.8</v>
      </c>
      <c r="D7" s="67"/>
      <c r="E7" s="67">
        <f t="shared" si="1"/>
        <v>6.25E-2</v>
      </c>
    </row>
    <row r="8" spans="1:5" x14ac:dyDescent="0.25">
      <c r="A8" s="5">
        <v>2012</v>
      </c>
      <c r="B8" s="5">
        <v>9</v>
      </c>
      <c r="C8" s="82">
        <f t="shared" si="0"/>
        <v>10.8</v>
      </c>
      <c r="D8" s="65"/>
      <c r="E8" s="65">
        <f t="shared" si="1"/>
        <v>-0.47058823529411764</v>
      </c>
    </row>
    <row r="9" spans="1:5" x14ac:dyDescent="0.25">
      <c r="A9" s="2">
        <v>2013</v>
      </c>
      <c r="B9" s="2">
        <v>13</v>
      </c>
      <c r="C9" s="82">
        <f t="shared" si="0"/>
        <v>10.8</v>
      </c>
      <c r="D9" s="67"/>
      <c r="E9" s="67">
        <f t="shared" si="1"/>
        <v>0.44444444444444442</v>
      </c>
    </row>
    <row r="10" spans="1:5" x14ac:dyDescent="0.25">
      <c r="A10" s="5">
        <v>2014</v>
      </c>
      <c r="B10" s="5">
        <v>12</v>
      </c>
      <c r="C10" s="82">
        <f t="shared" si="0"/>
        <v>10.8</v>
      </c>
      <c r="D10" s="65"/>
      <c r="E10" s="65">
        <f t="shared" si="1"/>
        <v>-7.6923076923076927E-2</v>
      </c>
    </row>
    <row r="11" spans="1:5" x14ac:dyDescent="0.25">
      <c r="A11" s="2">
        <v>2015</v>
      </c>
      <c r="B11" s="2">
        <v>9</v>
      </c>
      <c r="C11" s="82">
        <f t="shared" si="0"/>
        <v>10.8</v>
      </c>
      <c r="D11" s="67"/>
      <c r="E11" s="67">
        <f t="shared" si="1"/>
        <v>-0.25</v>
      </c>
    </row>
    <row r="12" spans="1:5" x14ac:dyDescent="0.25">
      <c r="A12" s="5">
        <v>2016</v>
      </c>
      <c r="B12" s="5">
        <v>11</v>
      </c>
      <c r="C12" s="82">
        <f t="shared" si="0"/>
        <v>10.8</v>
      </c>
      <c r="D12" s="65"/>
      <c r="E12" s="65">
        <f t="shared" si="1"/>
        <v>0.22222222222222221</v>
      </c>
    </row>
    <row r="13" spans="1:5" x14ac:dyDescent="0.25">
      <c r="A13" s="2">
        <v>2017</v>
      </c>
      <c r="B13" s="2">
        <v>3</v>
      </c>
      <c r="C13" s="82">
        <f t="shared" si="0"/>
        <v>10.8</v>
      </c>
      <c r="D13" s="67">
        <f>(B13-$B$15)/$B$15</f>
        <v>-0.72222222222222221</v>
      </c>
      <c r="E13" s="67">
        <f t="shared" si="1"/>
        <v>-0.72727272727272729</v>
      </c>
    </row>
    <row r="14" spans="1:5" ht="15.75" thickBot="1" x14ac:dyDescent="0.3">
      <c r="A14" s="242">
        <v>2018</v>
      </c>
      <c r="B14" s="242">
        <v>8</v>
      </c>
      <c r="C14" s="82">
        <f t="shared" si="0"/>
        <v>10.8</v>
      </c>
      <c r="D14" s="65">
        <f>(B14-$B$15)/$B$15</f>
        <v>-0.2592592592592593</v>
      </c>
      <c r="E14" s="65">
        <f t="shared" si="1"/>
        <v>1.6666666666666667</v>
      </c>
    </row>
    <row r="15" spans="1:5" ht="15.75" thickBot="1" x14ac:dyDescent="0.3">
      <c r="A15" s="31" t="s">
        <v>11</v>
      </c>
      <c r="B15" s="359">
        <f>AVERAGE(B8:B12)</f>
        <v>10.8</v>
      </c>
      <c r="D15" s="31"/>
      <c r="E15" s="31"/>
    </row>
    <row r="16" spans="1:5" x14ac:dyDescent="0.25">
      <c r="A16" s="10" t="s">
        <v>86</v>
      </c>
    </row>
    <row r="18" spans="1:5" x14ac:dyDescent="0.25">
      <c r="A18" s="9" t="s">
        <v>88</v>
      </c>
    </row>
    <row r="20" spans="1:5" ht="15.75" thickBot="1" x14ac:dyDescent="0.3">
      <c r="A20" s="1" t="s">
        <v>305</v>
      </c>
    </row>
    <row r="21" spans="1:5" ht="45.75" thickBot="1" x14ac:dyDescent="0.3">
      <c r="A21" s="30" t="s">
        <v>9</v>
      </c>
      <c r="B21" s="30" t="s">
        <v>10</v>
      </c>
      <c r="D21" s="357" t="s">
        <v>168</v>
      </c>
      <c r="E21" s="357" t="s">
        <v>169</v>
      </c>
    </row>
    <row r="22" spans="1:5" x14ac:dyDescent="0.25">
      <c r="A22" s="15" t="s">
        <v>170</v>
      </c>
      <c r="B22" s="323">
        <f>AVERAGE(B4:B8)</f>
        <v>16.8</v>
      </c>
      <c r="C22" s="82">
        <f>$B$29</f>
        <v>10.8</v>
      </c>
      <c r="D22" s="72"/>
      <c r="E22" s="358"/>
    </row>
    <row r="23" spans="1:5" x14ac:dyDescent="0.25">
      <c r="A23" s="5" t="s">
        <v>171</v>
      </c>
      <c r="B23" s="324">
        <f t="shared" ref="B23:B26" si="2">AVERAGE(B5:B9)</f>
        <v>15.4</v>
      </c>
      <c r="C23" s="82">
        <f t="shared" ref="C23:C28" si="3">$B$29</f>
        <v>10.8</v>
      </c>
      <c r="D23" s="71"/>
      <c r="E23" s="71">
        <f>(B23-B22)/B22</f>
        <v>-8.3333333333333356E-2</v>
      </c>
    </row>
    <row r="24" spans="1:5" x14ac:dyDescent="0.25">
      <c r="A24" s="15" t="s">
        <v>172</v>
      </c>
      <c r="B24" s="323">
        <f t="shared" si="2"/>
        <v>13.4</v>
      </c>
      <c r="C24" s="82">
        <f t="shared" si="3"/>
        <v>10.8</v>
      </c>
      <c r="D24" s="72"/>
      <c r="E24" s="358">
        <f t="shared" ref="E24:E28" si="4">(B24-B23)/B23</f>
        <v>-0.12987012987012986</v>
      </c>
    </row>
    <row r="25" spans="1:5" x14ac:dyDescent="0.25">
      <c r="A25" s="5" t="s">
        <v>173</v>
      </c>
      <c r="B25" s="324">
        <f t="shared" si="2"/>
        <v>12</v>
      </c>
      <c r="C25" s="82">
        <f t="shared" si="3"/>
        <v>10.8</v>
      </c>
      <c r="D25" s="71"/>
      <c r="E25" s="71">
        <f t="shared" si="4"/>
        <v>-0.10447761194029853</v>
      </c>
    </row>
    <row r="26" spans="1:5" x14ac:dyDescent="0.25">
      <c r="A26" s="15" t="s">
        <v>165</v>
      </c>
      <c r="B26" s="323">
        <f t="shared" si="2"/>
        <v>10.8</v>
      </c>
      <c r="C26" s="82">
        <f t="shared" si="3"/>
        <v>10.8</v>
      </c>
      <c r="D26" s="72"/>
      <c r="E26" s="358">
        <f t="shared" si="4"/>
        <v>-9.9999999999999936E-2</v>
      </c>
    </row>
    <row r="27" spans="1:5" x14ac:dyDescent="0.25">
      <c r="A27" s="5" t="s">
        <v>166</v>
      </c>
      <c r="B27" s="324">
        <f>AVERAGE(B9:B13)</f>
        <v>9.6</v>
      </c>
      <c r="C27" s="82">
        <f t="shared" si="3"/>
        <v>10.8</v>
      </c>
      <c r="D27" s="71">
        <f>(B27-$B$15)/$B$15</f>
        <v>-0.1111111111111112</v>
      </c>
      <c r="E27" s="71">
        <f t="shared" si="4"/>
        <v>-0.1111111111111112</v>
      </c>
    </row>
    <row r="28" spans="1:5" ht="15.75" thickBot="1" x14ac:dyDescent="0.3">
      <c r="A28" s="241" t="s">
        <v>233</v>
      </c>
      <c r="B28" s="323">
        <f>AVERAGE(B10:B14)</f>
        <v>8.6</v>
      </c>
      <c r="C28" s="82">
        <f t="shared" si="3"/>
        <v>10.8</v>
      </c>
      <c r="D28" s="72">
        <f>(B28-$B$15)/$B$15</f>
        <v>-0.20370370370370378</v>
      </c>
      <c r="E28" s="358">
        <f t="shared" si="4"/>
        <v>-0.10416666666666667</v>
      </c>
    </row>
    <row r="29" spans="1:5" ht="15.75" thickBot="1" x14ac:dyDescent="0.3">
      <c r="A29" s="85" t="s">
        <v>11</v>
      </c>
      <c r="B29" s="325">
        <f>B26</f>
        <v>10.8</v>
      </c>
      <c r="D29" s="325"/>
      <c r="E29" s="325"/>
    </row>
    <row r="30" spans="1:5" x14ac:dyDescent="0.25">
      <c r="A30" s="10" t="s">
        <v>12</v>
      </c>
    </row>
  </sheetData>
  <hyperlinks>
    <hyperlink ref="A18" location="Contents!A1" display="Home"/>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8"/>
  <sheetViews>
    <sheetView workbookViewId="0"/>
  </sheetViews>
  <sheetFormatPr defaultRowHeight="15" x14ac:dyDescent="0.25"/>
  <cols>
    <col min="1" max="1" width="20.85546875" customWidth="1"/>
  </cols>
  <sheetData>
    <row r="1" spans="1:13" x14ac:dyDescent="0.25">
      <c r="A1" s="11" t="s">
        <v>246</v>
      </c>
    </row>
    <row r="2" spans="1:13" ht="15.75" thickBot="1" x14ac:dyDescent="0.3"/>
    <row r="3" spans="1:13" ht="15" customHeight="1" x14ac:dyDescent="0.25">
      <c r="A3" s="421" t="s">
        <v>91</v>
      </c>
      <c r="B3" s="421" t="s">
        <v>92</v>
      </c>
      <c r="C3" s="398"/>
      <c r="D3" s="398"/>
      <c r="E3" s="398"/>
      <c r="F3" s="398"/>
      <c r="G3" s="425"/>
      <c r="H3" s="421" t="s">
        <v>93</v>
      </c>
      <c r="I3" s="398"/>
      <c r="J3" s="398"/>
      <c r="K3" s="398"/>
      <c r="L3" s="398"/>
      <c r="M3" s="425"/>
    </row>
    <row r="4" spans="1:13" ht="15" customHeight="1" x14ac:dyDescent="0.25">
      <c r="A4" s="422"/>
      <c r="B4" s="422" t="s">
        <v>165</v>
      </c>
      <c r="C4" s="404"/>
      <c r="D4" s="404" t="s">
        <v>166</v>
      </c>
      <c r="E4" s="404"/>
      <c r="F4" s="404" t="s">
        <v>233</v>
      </c>
      <c r="G4" s="424"/>
      <c r="H4" s="422" t="s">
        <v>165</v>
      </c>
      <c r="I4" s="404"/>
      <c r="J4" s="404" t="s">
        <v>166</v>
      </c>
      <c r="K4" s="404"/>
      <c r="L4" s="404" t="s">
        <v>233</v>
      </c>
      <c r="M4" s="424"/>
    </row>
    <row r="5" spans="1:13" ht="15.75" thickBot="1" x14ac:dyDescent="0.3">
      <c r="A5" s="423"/>
      <c r="B5" s="95" t="s">
        <v>94</v>
      </c>
      <c r="C5" s="244" t="s">
        <v>95</v>
      </c>
      <c r="D5" s="32" t="s">
        <v>94</v>
      </c>
      <c r="E5" s="244" t="s">
        <v>95</v>
      </c>
      <c r="F5" s="32" t="s">
        <v>94</v>
      </c>
      <c r="G5" s="96" t="s">
        <v>95</v>
      </c>
      <c r="H5" s="95" t="s">
        <v>94</v>
      </c>
      <c r="I5" s="244" t="s">
        <v>95</v>
      </c>
      <c r="J5" s="32" t="s">
        <v>94</v>
      </c>
      <c r="K5" s="244" t="s">
        <v>95</v>
      </c>
      <c r="L5" s="32" t="s">
        <v>94</v>
      </c>
      <c r="M5" s="96" t="s">
        <v>95</v>
      </c>
    </row>
    <row r="6" spans="1:13" x14ac:dyDescent="0.25">
      <c r="A6" s="255" t="s">
        <v>96</v>
      </c>
      <c r="B6" s="87">
        <v>21</v>
      </c>
      <c r="C6" s="62">
        <v>0.01</v>
      </c>
      <c r="D6" s="88">
        <v>21</v>
      </c>
      <c r="E6" s="62">
        <v>0.01</v>
      </c>
      <c r="F6" s="88">
        <v>27</v>
      </c>
      <c r="G6" s="62">
        <v>1.6917293233082706E-2</v>
      </c>
      <c r="H6" s="87">
        <v>66</v>
      </c>
      <c r="I6" s="62">
        <v>0.14000000000000001</v>
      </c>
      <c r="J6" s="88">
        <v>60</v>
      </c>
      <c r="K6" s="62">
        <v>0.13</v>
      </c>
      <c r="L6" s="88">
        <v>55</v>
      </c>
      <c r="M6" s="89">
        <v>0.11752136752136752</v>
      </c>
    </row>
    <row r="7" spans="1:13" x14ac:dyDescent="0.25">
      <c r="A7" s="256" t="s">
        <v>97</v>
      </c>
      <c r="B7" s="90">
        <v>69</v>
      </c>
      <c r="C7" s="86">
        <v>0.04</v>
      </c>
      <c r="D7" s="91">
        <v>69</v>
      </c>
      <c r="E7" s="86">
        <v>0.04</v>
      </c>
      <c r="F7" s="91">
        <v>70</v>
      </c>
      <c r="G7" s="86">
        <v>4.3859649122807015E-2</v>
      </c>
      <c r="H7" s="90">
        <v>8</v>
      </c>
      <c r="I7" s="86">
        <v>0.02</v>
      </c>
      <c r="J7" s="91">
        <v>7</v>
      </c>
      <c r="K7" s="86">
        <v>0.02</v>
      </c>
      <c r="L7" s="91">
        <v>4</v>
      </c>
      <c r="M7" s="92">
        <v>8.5470085470085479E-3</v>
      </c>
    </row>
    <row r="8" spans="1:13" x14ac:dyDescent="0.25">
      <c r="A8" s="255" t="s">
        <v>98</v>
      </c>
      <c r="B8" s="137">
        <v>1358</v>
      </c>
      <c r="C8" s="62">
        <v>0.88</v>
      </c>
      <c r="D8" s="88">
        <v>1376</v>
      </c>
      <c r="E8" s="62">
        <v>0.88</v>
      </c>
      <c r="F8" s="88">
        <v>1381</v>
      </c>
      <c r="G8" s="62">
        <v>0.8751584283903675</v>
      </c>
      <c r="H8" s="137">
        <v>352</v>
      </c>
      <c r="I8" s="62">
        <v>0.75</v>
      </c>
      <c r="J8" s="88">
        <v>346</v>
      </c>
      <c r="K8" s="62">
        <v>0.76</v>
      </c>
      <c r="L8" s="88">
        <v>353</v>
      </c>
      <c r="M8" s="89">
        <v>0.76906318082788672</v>
      </c>
    </row>
    <row r="9" spans="1:13" x14ac:dyDescent="0.25">
      <c r="A9" s="256" t="s">
        <v>99</v>
      </c>
      <c r="B9" s="90">
        <v>94</v>
      </c>
      <c r="C9" s="86">
        <v>0.06</v>
      </c>
      <c r="D9" s="91">
        <v>93</v>
      </c>
      <c r="E9" s="86">
        <v>0.06</v>
      </c>
      <c r="F9" s="91">
        <v>100</v>
      </c>
      <c r="G9" s="86">
        <v>6.2656641604010022E-2</v>
      </c>
      <c r="H9" s="90">
        <v>44</v>
      </c>
      <c r="I9" s="86">
        <v>0.09</v>
      </c>
      <c r="J9" s="91">
        <v>43</v>
      </c>
      <c r="K9" s="86">
        <v>0.09</v>
      </c>
      <c r="L9" s="91">
        <v>47</v>
      </c>
      <c r="M9" s="92">
        <v>0.10042735042735043</v>
      </c>
    </row>
    <row r="10" spans="1:13" ht="15.75" thickBot="1" x14ac:dyDescent="0.3">
      <c r="A10" s="257" t="s">
        <v>16</v>
      </c>
      <c r="B10" s="419">
        <v>1542</v>
      </c>
      <c r="C10" s="420"/>
      <c r="D10" s="417">
        <v>1559</v>
      </c>
      <c r="E10" s="420"/>
      <c r="F10" s="417">
        <v>1578</v>
      </c>
      <c r="G10" s="420"/>
      <c r="H10" s="419">
        <v>470</v>
      </c>
      <c r="I10" s="420"/>
      <c r="J10" s="417">
        <v>456</v>
      </c>
      <c r="K10" s="420"/>
      <c r="L10" s="417">
        <v>459</v>
      </c>
      <c r="M10" s="418"/>
    </row>
    <row r="11" spans="1:13" x14ac:dyDescent="0.25">
      <c r="A11" s="8" t="s">
        <v>12</v>
      </c>
    </row>
    <row r="12" spans="1:13" x14ac:dyDescent="0.25">
      <c r="A12" s="35" t="s">
        <v>218</v>
      </c>
    </row>
    <row r="14" spans="1:13" x14ac:dyDescent="0.25">
      <c r="A14" s="9" t="s">
        <v>88</v>
      </c>
    </row>
    <row r="18" ht="15" customHeight="1" x14ac:dyDescent="0.25"/>
  </sheetData>
  <mergeCells count="15">
    <mergeCell ref="L10:M10"/>
    <mergeCell ref="B10:C10"/>
    <mergeCell ref="F10:G10"/>
    <mergeCell ref="A3:A5"/>
    <mergeCell ref="B4:C4"/>
    <mergeCell ref="D4:E4"/>
    <mergeCell ref="F4:G4"/>
    <mergeCell ref="H4:I4"/>
    <mergeCell ref="D10:E10"/>
    <mergeCell ref="H10:I10"/>
    <mergeCell ref="B3:G3"/>
    <mergeCell ref="H3:M3"/>
    <mergeCell ref="J4:K4"/>
    <mergeCell ref="L4:M4"/>
    <mergeCell ref="J10:K10"/>
  </mergeCells>
  <hyperlinks>
    <hyperlink ref="A14" location="Contents!A1" display="Home"/>
  </hyperlink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1"/>
  <sheetViews>
    <sheetView zoomScale="115" zoomScaleNormal="115" workbookViewId="0"/>
  </sheetViews>
  <sheetFormatPr defaultRowHeight="15" x14ac:dyDescent="0.25"/>
  <cols>
    <col min="1" max="1" width="14.7109375" customWidth="1"/>
  </cols>
  <sheetData>
    <row r="1" spans="1:15" x14ac:dyDescent="0.25">
      <c r="A1" s="11" t="s">
        <v>247</v>
      </c>
    </row>
    <row r="2" spans="1:15" ht="15.75" thickBot="1" x14ac:dyDescent="0.3">
      <c r="A2" s="11"/>
    </row>
    <row r="3" spans="1:15" ht="15" customHeight="1" x14ac:dyDescent="0.25">
      <c r="A3" s="421" t="s">
        <v>91</v>
      </c>
      <c r="B3" s="421" t="s">
        <v>92</v>
      </c>
      <c r="C3" s="398"/>
      <c r="D3" s="398"/>
      <c r="E3" s="398"/>
      <c r="F3" s="398"/>
      <c r="G3" s="425"/>
      <c r="H3" s="421" t="s">
        <v>93</v>
      </c>
      <c r="I3" s="398"/>
      <c r="J3" s="398"/>
      <c r="K3" s="398"/>
      <c r="L3" s="398"/>
      <c r="M3" s="425"/>
    </row>
    <row r="4" spans="1:15" ht="15" customHeight="1" x14ac:dyDescent="0.25">
      <c r="A4" s="422"/>
      <c r="B4" s="422" t="s">
        <v>165</v>
      </c>
      <c r="C4" s="404"/>
      <c r="D4" s="404" t="s">
        <v>166</v>
      </c>
      <c r="E4" s="404"/>
      <c r="F4" s="404" t="s">
        <v>233</v>
      </c>
      <c r="G4" s="424"/>
      <c r="H4" s="422" t="s">
        <v>165</v>
      </c>
      <c r="I4" s="404"/>
      <c r="J4" s="404" t="s">
        <v>166</v>
      </c>
      <c r="K4" s="404"/>
      <c r="L4" s="404" t="s">
        <v>233</v>
      </c>
      <c r="M4" s="424"/>
    </row>
    <row r="5" spans="1:15" ht="15.75" thickBot="1" x14ac:dyDescent="0.3">
      <c r="A5" s="423"/>
      <c r="B5" s="95" t="s">
        <v>94</v>
      </c>
      <c r="C5" s="244" t="s">
        <v>95</v>
      </c>
      <c r="D5" s="32" t="s">
        <v>94</v>
      </c>
      <c r="E5" s="244" t="s">
        <v>95</v>
      </c>
      <c r="F5" s="32" t="s">
        <v>94</v>
      </c>
      <c r="G5" s="96" t="s">
        <v>95</v>
      </c>
      <c r="H5" s="95" t="s">
        <v>94</v>
      </c>
      <c r="I5" s="244" t="s">
        <v>95</v>
      </c>
      <c r="J5" s="32" t="s">
        <v>94</v>
      </c>
      <c r="K5" s="244" t="s">
        <v>95</v>
      </c>
      <c r="L5" s="32" t="s">
        <v>94</v>
      </c>
      <c r="M5" s="96" t="s">
        <v>95</v>
      </c>
      <c r="N5" s="82" t="s">
        <v>188</v>
      </c>
      <c r="O5" s="82"/>
    </row>
    <row r="6" spans="1:15" x14ac:dyDescent="0.25">
      <c r="A6" s="261" t="s">
        <v>96</v>
      </c>
      <c r="B6" s="262">
        <v>20</v>
      </c>
      <c r="C6" s="263">
        <v>2.3014959723820484E-2</v>
      </c>
      <c r="D6" s="264">
        <v>19</v>
      </c>
      <c r="E6" s="263">
        <v>2.1372328458942633E-2</v>
      </c>
      <c r="F6" s="264">
        <v>25</v>
      </c>
      <c r="G6" s="265">
        <v>2.7233115468409588E-2</v>
      </c>
      <c r="H6" s="262">
        <v>31</v>
      </c>
      <c r="I6" s="263">
        <v>0.13839285714285715</v>
      </c>
      <c r="J6" s="264">
        <v>31</v>
      </c>
      <c r="K6" s="263">
        <v>0.13537117903930132</v>
      </c>
      <c r="L6" s="264">
        <v>30</v>
      </c>
      <c r="M6" s="265">
        <v>0.13100436681222707</v>
      </c>
    </row>
    <row r="7" spans="1:15" x14ac:dyDescent="0.25">
      <c r="A7" s="94" t="s">
        <v>97</v>
      </c>
      <c r="B7" s="90">
        <v>57</v>
      </c>
      <c r="C7" s="86">
        <v>6.5592635212888384E-2</v>
      </c>
      <c r="D7" s="91">
        <v>57</v>
      </c>
      <c r="E7" s="86">
        <v>6.411698537682789E-2</v>
      </c>
      <c r="F7" s="91">
        <v>57</v>
      </c>
      <c r="G7" s="92">
        <v>6.2091503267973858E-2</v>
      </c>
      <c r="H7" s="90">
        <v>5</v>
      </c>
      <c r="I7" s="86">
        <v>2.2321428571428572E-2</v>
      </c>
      <c r="J7" s="91">
        <v>5</v>
      </c>
      <c r="K7" s="86">
        <v>2.1834061135371178E-2</v>
      </c>
      <c r="L7" s="91">
        <v>3</v>
      </c>
      <c r="M7" s="92">
        <v>1.3100436681222707E-2</v>
      </c>
    </row>
    <row r="8" spans="1:15" x14ac:dyDescent="0.25">
      <c r="A8" s="93" t="s">
        <v>98</v>
      </c>
      <c r="B8" s="137">
        <v>719</v>
      </c>
      <c r="C8" s="62">
        <v>0.82738780207134632</v>
      </c>
      <c r="D8" s="88">
        <v>737</v>
      </c>
      <c r="E8" s="62">
        <v>0.82902137232845896</v>
      </c>
      <c r="F8" s="88">
        <v>750</v>
      </c>
      <c r="G8" s="89">
        <v>0.81699346405228757</v>
      </c>
      <c r="H8" s="137">
        <v>153</v>
      </c>
      <c r="I8" s="62">
        <v>0.6830357142857143</v>
      </c>
      <c r="J8" s="88">
        <v>157</v>
      </c>
      <c r="K8" s="62">
        <v>0.68558951965065507</v>
      </c>
      <c r="L8" s="88">
        <v>159</v>
      </c>
      <c r="M8" s="89">
        <v>0.69432314410480345</v>
      </c>
    </row>
    <row r="9" spans="1:15" ht="15.75" thickBot="1" x14ac:dyDescent="0.3">
      <c r="A9" s="266" t="s">
        <v>99</v>
      </c>
      <c r="B9" s="97">
        <v>73</v>
      </c>
      <c r="C9" s="144">
        <v>8.400460299194476E-2</v>
      </c>
      <c r="D9" s="267">
        <v>76</v>
      </c>
      <c r="E9" s="144">
        <v>8.5489313835770533E-2</v>
      </c>
      <c r="F9" s="267">
        <v>86</v>
      </c>
      <c r="G9" s="145">
        <v>9.3681917211328972E-2</v>
      </c>
      <c r="H9" s="97">
        <v>35</v>
      </c>
      <c r="I9" s="144">
        <v>0.15625</v>
      </c>
      <c r="J9" s="267">
        <v>36</v>
      </c>
      <c r="K9" s="144">
        <v>0.15720524017467249</v>
      </c>
      <c r="L9" s="267">
        <v>37</v>
      </c>
      <c r="M9" s="145">
        <v>0.16157205240174671</v>
      </c>
    </row>
    <row r="10" spans="1:15" ht="15.75" thickBot="1" x14ac:dyDescent="0.3">
      <c r="A10" s="260" t="s">
        <v>16</v>
      </c>
      <c r="B10" s="429">
        <f>SUM(B6:B9)</f>
        <v>869</v>
      </c>
      <c r="C10" s="427"/>
      <c r="D10" s="426">
        <f>SUM(D6:D9)</f>
        <v>889</v>
      </c>
      <c r="E10" s="427"/>
      <c r="F10" s="426">
        <f>SUM(F6:F9)</f>
        <v>918</v>
      </c>
      <c r="G10" s="427"/>
      <c r="H10" s="429">
        <f>SUM(H6:H9)</f>
        <v>224</v>
      </c>
      <c r="I10" s="427"/>
      <c r="J10" s="426">
        <f>SUM(J6:J9)</f>
        <v>229</v>
      </c>
      <c r="K10" s="427"/>
      <c r="L10" s="426">
        <f>SUM(L6:L9)</f>
        <v>229</v>
      </c>
      <c r="M10" s="428"/>
    </row>
    <row r="11" spans="1:15" x14ac:dyDescent="0.25">
      <c r="A11" s="8" t="s">
        <v>12</v>
      </c>
    </row>
    <row r="12" spans="1:15" x14ac:dyDescent="0.25">
      <c r="A12" s="42" t="s">
        <v>219</v>
      </c>
    </row>
    <row r="13" spans="1:15" x14ac:dyDescent="0.25">
      <c r="A13" s="35"/>
    </row>
    <row r="14" spans="1:15" x14ac:dyDescent="0.25">
      <c r="A14" s="9" t="s">
        <v>88</v>
      </c>
    </row>
    <row r="15" spans="1:15" x14ac:dyDescent="0.25">
      <c r="A15" s="19" t="s">
        <v>239</v>
      </c>
    </row>
    <row r="16" spans="1:15" x14ac:dyDescent="0.25">
      <c r="B16" t="s">
        <v>238</v>
      </c>
      <c r="C16" t="s">
        <v>93</v>
      </c>
    </row>
    <row r="17" spans="1:4" x14ac:dyDescent="0.25">
      <c r="A17" s="93" t="s">
        <v>96</v>
      </c>
      <c r="B17" s="177">
        <f>G6</f>
        <v>2.7233115468409588E-2</v>
      </c>
      <c r="C17" s="177">
        <f>M6</f>
        <v>0.13100436681222707</v>
      </c>
    </row>
    <row r="18" spans="1:4" x14ac:dyDescent="0.25">
      <c r="A18" s="94" t="s">
        <v>97</v>
      </c>
      <c r="B18" s="177">
        <f t="shared" ref="B18:B20" si="0">G7</f>
        <v>6.2091503267973858E-2</v>
      </c>
      <c r="C18" s="177">
        <f t="shared" ref="C18:C20" si="1">M7</f>
        <v>1.3100436681222707E-2</v>
      </c>
      <c r="D18" s="177"/>
    </row>
    <row r="19" spans="1:4" x14ac:dyDescent="0.25">
      <c r="A19" s="93" t="s">
        <v>98</v>
      </c>
      <c r="B19" s="177">
        <f t="shared" si="0"/>
        <v>0.81699346405228757</v>
      </c>
      <c r="C19" s="177">
        <f t="shared" si="1"/>
        <v>0.69432314410480345</v>
      </c>
      <c r="D19" s="177"/>
    </row>
    <row r="20" spans="1:4" x14ac:dyDescent="0.25">
      <c r="A20" s="94" t="s">
        <v>99</v>
      </c>
      <c r="B20" s="177">
        <f t="shared" si="0"/>
        <v>9.3681917211328972E-2</v>
      </c>
      <c r="C20" s="177">
        <f t="shared" si="1"/>
        <v>0.16157205240174671</v>
      </c>
      <c r="D20" s="177"/>
    </row>
    <row r="21" spans="1:4" x14ac:dyDescent="0.25">
      <c r="A21" s="259"/>
      <c r="B21" s="258"/>
      <c r="C21" s="258"/>
      <c r="D21" s="177"/>
    </row>
  </sheetData>
  <mergeCells count="15">
    <mergeCell ref="J10:K10"/>
    <mergeCell ref="L10:M10"/>
    <mergeCell ref="H10:I10"/>
    <mergeCell ref="D10:E10"/>
    <mergeCell ref="B10:C10"/>
    <mergeCell ref="F10:G10"/>
    <mergeCell ref="D4:E4"/>
    <mergeCell ref="A3:A5"/>
    <mergeCell ref="B4:C4"/>
    <mergeCell ref="F4:G4"/>
    <mergeCell ref="H4:I4"/>
    <mergeCell ref="B3:G3"/>
    <mergeCell ref="H3:M3"/>
    <mergeCell ref="J4:K4"/>
    <mergeCell ref="L4:M4"/>
  </mergeCells>
  <hyperlinks>
    <hyperlink ref="A14" location="Contents!A1" display="Home"/>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Normal="100" workbookViewId="0"/>
  </sheetViews>
  <sheetFormatPr defaultRowHeight="15" x14ac:dyDescent="0.25"/>
  <cols>
    <col min="1" max="1" width="35" customWidth="1"/>
    <col min="2" max="5" width="12.5703125" customWidth="1"/>
  </cols>
  <sheetData>
    <row r="1" spans="1:5" x14ac:dyDescent="0.25">
      <c r="A1" s="11" t="s">
        <v>241</v>
      </c>
    </row>
    <row r="3" spans="1:5" x14ac:dyDescent="0.25">
      <c r="A3" s="430" t="s">
        <v>9</v>
      </c>
      <c r="B3" s="432" t="s">
        <v>92</v>
      </c>
      <c r="C3" s="432"/>
      <c r="D3" s="432" t="s">
        <v>93</v>
      </c>
      <c r="E3" s="432"/>
    </row>
    <row r="4" spans="1:5" x14ac:dyDescent="0.25">
      <c r="A4" s="431"/>
      <c r="B4" s="34" t="s">
        <v>103</v>
      </c>
      <c r="C4" s="34" t="s">
        <v>104</v>
      </c>
      <c r="D4" s="34" t="s">
        <v>103</v>
      </c>
      <c r="E4" s="34" t="s">
        <v>104</v>
      </c>
    </row>
    <row r="5" spans="1:5" x14ac:dyDescent="0.25">
      <c r="A5" s="98">
        <v>2012</v>
      </c>
      <c r="B5" s="5">
        <v>11</v>
      </c>
      <c r="C5" s="5">
        <v>38</v>
      </c>
      <c r="D5" s="5">
        <v>5</v>
      </c>
      <c r="E5" s="5">
        <v>0</v>
      </c>
    </row>
    <row r="6" spans="1:5" x14ac:dyDescent="0.25">
      <c r="A6" s="99">
        <v>2013</v>
      </c>
      <c r="B6" s="2">
        <v>9</v>
      </c>
      <c r="C6" s="2">
        <v>27</v>
      </c>
      <c r="D6" s="2">
        <v>9</v>
      </c>
      <c r="E6" s="2">
        <v>2</v>
      </c>
    </row>
    <row r="7" spans="1:5" x14ac:dyDescent="0.25">
      <c r="A7" s="98">
        <v>2014</v>
      </c>
      <c r="B7" s="5">
        <v>18</v>
      </c>
      <c r="C7" s="5">
        <v>23</v>
      </c>
      <c r="D7" s="5">
        <v>9</v>
      </c>
      <c r="E7" s="5">
        <v>2</v>
      </c>
    </row>
    <row r="8" spans="1:5" x14ac:dyDescent="0.25">
      <c r="A8" s="99">
        <v>2015</v>
      </c>
      <c r="B8" s="2">
        <v>16</v>
      </c>
      <c r="C8" s="2">
        <v>35</v>
      </c>
      <c r="D8" s="2">
        <v>5</v>
      </c>
      <c r="E8" s="2">
        <v>1</v>
      </c>
    </row>
    <row r="9" spans="1:5" x14ac:dyDescent="0.25">
      <c r="A9" s="98">
        <v>2016</v>
      </c>
      <c r="B9" s="5">
        <v>7</v>
      </c>
      <c r="C9" s="5">
        <v>39</v>
      </c>
      <c r="D9" s="5">
        <v>6</v>
      </c>
      <c r="E9" s="5">
        <v>0</v>
      </c>
    </row>
    <row r="10" spans="1:5" x14ac:dyDescent="0.25">
      <c r="A10" s="99">
        <v>2017</v>
      </c>
      <c r="B10" s="2">
        <v>9</v>
      </c>
      <c r="C10" s="2">
        <v>31</v>
      </c>
      <c r="D10" s="2">
        <v>4</v>
      </c>
      <c r="E10" s="2">
        <v>0</v>
      </c>
    </row>
    <row r="11" spans="1:5" x14ac:dyDescent="0.25">
      <c r="A11" s="98">
        <v>2018</v>
      </c>
      <c r="B11" s="245">
        <v>12</v>
      </c>
      <c r="C11" s="245">
        <v>29</v>
      </c>
      <c r="D11" s="245">
        <v>6</v>
      </c>
      <c r="E11" s="245">
        <v>0</v>
      </c>
    </row>
    <row r="12" spans="1:5" x14ac:dyDescent="0.25">
      <c r="A12" s="279" t="s">
        <v>11</v>
      </c>
      <c r="B12" s="368">
        <v>12.2</v>
      </c>
      <c r="C12" s="368">
        <v>32.4</v>
      </c>
      <c r="D12" s="368">
        <v>6.8</v>
      </c>
      <c r="E12" s="368">
        <v>1</v>
      </c>
    </row>
    <row r="13" spans="1:5" x14ac:dyDescent="0.25">
      <c r="A13" s="279" t="s">
        <v>166</v>
      </c>
      <c r="B13" s="368">
        <v>11.8</v>
      </c>
      <c r="C13" s="368">
        <v>31</v>
      </c>
      <c r="D13" s="368">
        <v>6.6</v>
      </c>
      <c r="E13" s="368">
        <v>1</v>
      </c>
    </row>
    <row r="14" spans="1:5" x14ac:dyDescent="0.25">
      <c r="A14" s="280" t="s">
        <v>233</v>
      </c>
      <c r="B14" s="369">
        <f>AVERAGE(B7:B11)</f>
        <v>12.4</v>
      </c>
      <c r="C14" s="369">
        <f t="shared" ref="C14:E14" si="0">AVERAGE(C7:C11)</f>
        <v>31.4</v>
      </c>
      <c r="D14" s="369">
        <f t="shared" si="0"/>
        <v>6</v>
      </c>
      <c r="E14" s="369">
        <f t="shared" si="0"/>
        <v>0.6</v>
      </c>
    </row>
    <row r="15" spans="1:5" ht="45.75" thickBot="1" x14ac:dyDescent="0.3">
      <c r="A15" s="102" t="s">
        <v>240</v>
      </c>
      <c r="B15" s="103">
        <f>(B14-B12)/B12</f>
        <v>1.6393442622950907E-2</v>
      </c>
      <c r="C15" s="103">
        <f t="shared" ref="C15:E15" si="1">(C14-C12)/C12</f>
        <v>-3.0864197530864199E-2</v>
      </c>
      <c r="D15" s="103">
        <f t="shared" si="1"/>
        <v>-0.11764705882352938</v>
      </c>
      <c r="E15" s="103">
        <f t="shared" si="1"/>
        <v>-0.4</v>
      </c>
    </row>
    <row r="16" spans="1:5" x14ac:dyDescent="0.25">
      <c r="A16" s="10" t="s">
        <v>12</v>
      </c>
    </row>
    <row r="18" spans="1:5" x14ac:dyDescent="0.25">
      <c r="A18" s="9" t="s">
        <v>88</v>
      </c>
    </row>
    <row r="21" spans="1:5" x14ac:dyDescent="0.25">
      <c r="A21" t="s">
        <v>165</v>
      </c>
      <c r="B21">
        <f>SUM(B5:B9)</f>
        <v>61</v>
      </c>
      <c r="C21">
        <f t="shared" ref="C21:E21" si="2">SUM(C5:C9)</f>
        <v>162</v>
      </c>
      <c r="D21">
        <f t="shared" si="2"/>
        <v>34</v>
      </c>
      <c r="E21">
        <f t="shared" si="2"/>
        <v>5</v>
      </c>
    </row>
    <row r="22" spans="1:5" x14ac:dyDescent="0.25">
      <c r="A22" t="s">
        <v>166</v>
      </c>
      <c r="B22">
        <f t="shared" ref="B22:E23" si="3">SUM(B6:B10)</f>
        <v>59</v>
      </c>
      <c r="C22">
        <f t="shared" si="3"/>
        <v>155</v>
      </c>
      <c r="D22">
        <f t="shared" si="3"/>
        <v>33</v>
      </c>
      <c r="E22">
        <f t="shared" si="3"/>
        <v>5</v>
      </c>
    </row>
    <row r="23" spans="1:5" x14ac:dyDescent="0.25">
      <c r="A23" t="s">
        <v>233</v>
      </c>
      <c r="B23">
        <f>SUM(B7:B11)</f>
        <v>62</v>
      </c>
      <c r="C23">
        <f t="shared" si="3"/>
        <v>157</v>
      </c>
      <c r="D23">
        <f t="shared" si="3"/>
        <v>30</v>
      </c>
      <c r="E23">
        <f t="shared" si="3"/>
        <v>3</v>
      </c>
    </row>
    <row r="24" spans="1:5" ht="30" x14ac:dyDescent="0.25">
      <c r="A24" s="376" t="s">
        <v>368</v>
      </c>
      <c r="B24" s="433">
        <v>2775</v>
      </c>
      <c r="C24" s="433"/>
      <c r="D24" s="433">
        <v>260</v>
      </c>
      <c r="E24" s="433"/>
    </row>
    <row r="25" spans="1:5" x14ac:dyDescent="0.25">
      <c r="B25" s="298">
        <f>B23/B24</f>
        <v>2.2342342342342343E-2</v>
      </c>
      <c r="C25" s="298">
        <f>C23/B24</f>
        <v>5.6576576576576575E-2</v>
      </c>
      <c r="D25" s="298">
        <f t="shared" ref="D25" si="4">D23/D24</f>
        <v>0.11538461538461539</v>
      </c>
      <c r="E25" s="298">
        <f>E23/D24</f>
        <v>1.1538461538461539E-2</v>
      </c>
    </row>
  </sheetData>
  <mergeCells count="5">
    <mergeCell ref="A3:A4"/>
    <mergeCell ref="B3:C3"/>
    <mergeCell ref="D3:E3"/>
    <mergeCell ref="B24:C24"/>
    <mergeCell ref="D24:E24"/>
  </mergeCells>
  <hyperlinks>
    <hyperlink ref="A18" location="Contents!A1" display="Home"/>
  </hyperlink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2"/>
  <sheetViews>
    <sheetView zoomScale="90" zoomScaleNormal="90" workbookViewId="0"/>
  </sheetViews>
  <sheetFormatPr defaultRowHeight="15" x14ac:dyDescent="0.25"/>
  <cols>
    <col min="1" max="1" width="24.7109375" customWidth="1"/>
    <col min="2" max="2" width="15.28515625" customWidth="1"/>
    <col min="3" max="4" width="34.28515625" customWidth="1"/>
    <col min="5" max="5" width="32.5703125" customWidth="1"/>
  </cols>
  <sheetData>
    <row r="1" spans="1:10" x14ac:dyDescent="0.25">
      <c r="A1" s="11" t="s">
        <v>250</v>
      </c>
    </row>
    <row r="2" spans="1:10" ht="15.75" thickBot="1" x14ac:dyDescent="0.3"/>
    <row r="3" spans="1:10" ht="45" x14ac:dyDescent="0.25">
      <c r="A3" s="249" t="s">
        <v>9</v>
      </c>
      <c r="B3" s="249" t="s">
        <v>10</v>
      </c>
      <c r="C3" s="249" t="s">
        <v>306</v>
      </c>
      <c r="D3" s="249" t="s">
        <v>307</v>
      </c>
      <c r="E3" s="249" t="s">
        <v>308</v>
      </c>
    </row>
    <row r="4" spans="1:10" x14ac:dyDescent="0.25">
      <c r="A4" s="273">
        <v>2008</v>
      </c>
      <c r="B4" s="273">
        <v>17</v>
      </c>
      <c r="C4" s="273">
        <v>3</v>
      </c>
      <c r="D4" s="273">
        <v>1</v>
      </c>
      <c r="E4" s="274">
        <v>0.17647058823529413</v>
      </c>
    </row>
    <row r="5" spans="1:10" x14ac:dyDescent="0.25">
      <c r="A5" s="227">
        <v>2009</v>
      </c>
      <c r="B5" s="227">
        <v>6</v>
      </c>
      <c r="C5" s="227">
        <v>1</v>
      </c>
      <c r="D5" s="227">
        <v>0</v>
      </c>
      <c r="E5" s="105">
        <v>0.16666666666666666</v>
      </c>
    </row>
    <row r="6" spans="1:10" x14ac:dyDescent="0.25">
      <c r="A6" s="106">
        <v>2010</v>
      </c>
      <c r="B6" s="106">
        <v>9</v>
      </c>
      <c r="C6" s="106">
        <v>1</v>
      </c>
      <c r="D6" s="106">
        <v>1</v>
      </c>
      <c r="E6" s="107">
        <v>0.1111111111111111</v>
      </c>
    </row>
    <row r="7" spans="1:10" x14ac:dyDescent="0.25">
      <c r="A7" s="227">
        <v>2011</v>
      </c>
      <c r="B7" s="227">
        <v>8</v>
      </c>
      <c r="C7" s="227">
        <v>2</v>
      </c>
      <c r="D7" s="227">
        <v>1</v>
      </c>
      <c r="E7" s="105">
        <v>0.25</v>
      </c>
    </row>
    <row r="8" spans="1:10" x14ac:dyDescent="0.25">
      <c r="A8" s="106">
        <v>2012</v>
      </c>
      <c r="B8" s="106">
        <v>15</v>
      </c>
      <c r="C8" s="106">
        <v>7</v>
      </c>
      <c r="D8" s="106">
        <v>2</v>
      </c>
      <c r="E8" s="107">
        <v>0.46666666666666667</v>
      </c>
    </row>
    <row r="9" spans="1:10" x14ac:dyDescent="0.25">
      <c r="A9" s="227">
        <v>2013</v>
      </c>
      <c r="B9" s="227">
        <v>8</v>
      </c>
      <c r="C9" s="227">
        <v>1</v>
      </c>
      <c r="D9" s="227">
        <v>1</v>
      </c>
      <c r="E9" s="105">
        <v>0.125</v>
      </c>
    </row>
    <row r="10" spans="1:10" x14ac:dyDescent="0.25">
      <c r="A10" s="106">
        <v>2014</v>
      </c>
      <c r="B10" s="106">
        <v>6</v>
      </c>
      <c r="C10" s="106">
        <v>2</v>
      </c>
      <c r="D10" s="106">
        <v>2</v>
      </c>
      <c r="E10" s="107">
        <v>0.33333333333333331</v>
      </c>
    </row>
    <row r="11" spans="1:10" x14ac:dyDescent="0.25">
      <c r="A11" s="227">
        <v>2015</v>
      </c>
      <c r="B11" s="227">
        <v>15</v>
      </c>
      <c r="C11" s="227">
        <v>7</v>
      </c>
      <c r="D11" s="227">
        <v>5</v>
      </c>
      <c r="E11" s="105">
        <v>0.46666666666666667</v>
      </c>
      <c r="J11" t="s">
        <v>190</v>
      </c>
    </row>
    <row r="12" spans="1:10" x14ac:dyDescent="0.25">
      <c r="A12" s="106">
        <v>2016</v>
      </c>
      <c r="B12" s="106">
        <v>9</v>
      </c>
      <c r="C12" s="106">
        <v>3</v>
      </c>
      <c r="D12" s="106">
        <v>1</v>
      </c>
      <c r="E12" s="107">
        <v>0.33333333333333331</v>
      </c>
    </row>
    <row r="13" spans="1:10" x14ac:dyDescent="0.25">
      <c r="A13" s="227">
        <v>2017</v>
      </c>
      <c r="B13" s="227">
        <v>6</v>
      </c>
      <c r="C13" s="227">
        <v>2</v>
      </c>
      <c r="D13" s="227">
        <v>2</v>
      </c>
      <c r="E13" s="105">
        <v>0.33333333333333331</v>
      </c>
    </row>
    <row r="14" spans="1:10" ht="15.75" thickBot="1" x14ac:dyDescent="0.3">
      <c r="A14" s="275">
        <v>2018</v>
      </c>
      <c r="B14" s="275">
        <v>13</v>
      </c>
      <c r="C14" s="275">
        <v>3</v>
      </c>
      <c r="D14" s="275">
        <v>1</v>
      </c>
      <c r="E14" s="276">
        <v>0.23076923076923078</v>
      </c>
    </row>
    <row r="15" spans="1:10" x14ac:dyDescent="0.25">
      <c r="A15" s="247" t="s">
        <v>11</v>
      </c>
      <c r="B15" s="370">
        <v>10.6</v>
      </c>
      <c r="C15" s="370">
        <v>4</v>
      </c>
      <c r="D15" s="370">
        <v>2.2000000000000002</v>
      </c>
      <c r="E15" s="272">
        <v>0.37735849056603776</v>
      </c>
    </row>
    <row r="16" spans="1:10" x14ac:dyDescent="0.25">
      <c r="A16" s="271" t="s">
        <v>166</v>
      </c>
      <c r="B16" s="364">
        <v>8.8000000000000007</v>
      </c>
      <c r="C16" s="364">
        <v>3</v>
      </c>
      <c r="D16" s="364">
        <v>2.2000000000000002</v>
      </c>
      <c r="E16" s="272">
        <v>0.34090909090909088</v>
      </c>
    </row>
    <row r="17" spans="1:5" ht="15.75" thickBot="1" x14ac:dyDescent="0.3">
      <c r="A17" s="248" t="s">
        <v>233</v>
      </c>
      <c r="B17" s="371">
        <v>9.8000000000000007</v>
      </c>
      <c r="C17" s="371">
        <v>3.4</v>
      </c>
      <c r="D17" s="371">
        <v>2.2000000000000002</v>
      </c>
      <c r="E17" s="103">
        <v>0.34693877551020402</v>
      </c>
    </row>
    <row r="18" spans="1:5" ht="45.75" thickBot="1" x14ac:dyDescent="0.3">
      <c r="A18" s="102" t="s">
        <v>240</v>
      </c>
      <c r="B18" s="103">
        <v>-7.5471698113207447E-2</v>
      </c>
      <c r="C18" s="103">
        <v>-0.15000000000000002</v>
      </c>
      <c r="D18" s="103">
        <v>0</v>
      </c>
      <c r="E18" s="103">
        <v>-8.0612244897959401E-2</v>
      </c>
    </row>
    <row r="19" spans="1:5" x14ac:dyDescent="0.25">
      <c r="A19" s="39" t="s">
        <v>12</v>
      </c>
    </row>
    <row r="20" spans="1:5" x14ac:dyDescent="0.25">
      <c r="A20" s="40" t="s">
        <v>113</v>
      </c>
    </row>
    <row r="22" spans="1:5" x14ac:dyDescent="0.25">
      <c r="A22" s="9" t="s">
        <v>88</v>
      </c>
    </row>
    <row r="23" spans="1:5" ht="15.75" thickBot="1" x14ac:dyDescent="0.3">
      <c r="A23" s="11" t="s">
        <v>251</v>
      </c>
      <c r="E23" s="108" t="s">
        <v>189</v>
      </c>
    </row>
    <row r="24" spans="1:5" ht="45" x14ac:dyDescent="0.25">
      <c r="A24" s="249" t="s">
        <v>9</v>
      </c>
      <c r="B24" s="249" t="s">
        <v>10</v>
      </c>
      <c r="C24" s="249" t="s">
        <v>309</v>
      </c>
      <c r="D24" s="304" t="s">
        <v>308</v>
      </c>
    </row>
    <row r="25" spans="1:5" x14ac:dyDescent="0.25">
      <c r="A25" s="273" t="s">
        <v>170</v>
      </c>
      <c r="B25" s="294">
        <f t="shared" ref="B25:C31" si="0">AVERAGE(B4:B8)</f>
        <v>11</v>
      </c>
      <c r="C25" s="294">
        <f>AVERAGE(C4:C8)</f>
        <v>2.8</v>
      </c>
      <c r="D25" s="274">
        <f>C25/B25</f>
        <v>0.25454545454545452</v>
      </c>
      <c r="E25" s="79">
        <f t="shared" ref="E25:E31" si="1">$D$28</f>
        <v>0.36538461538461536</v>
      </c>
    </row>
    <row r="26" spans="1:5" x14ac:dyDescent="0.25">
      <c r="A26" s="227" t="s">
        <v>171</v>
      </c>
      <c r="B26" s="88">
        <f t="shared" si="0"/>
        <v>9.1999999999999993</v>
      </c>
      <c r="C26" s="88">
        <f t="shared" si="0"/>
        <v>2.4</v>
      </c>
      <c r="D26" s="105">
        <f t="shared" ref="D26:D30" si="2">C26/B26</f>
        <v>0.2608695652173913</v>
      </c>
      <c r="E26" s="79">
        <f t="shared" si="1"/>
        <v>0.36538461538461536</v>
      </c>
    </row>
    <row r="27" spans="1:5" x14ac:dyDescent="0.25">
      <c r="A27" s="106" t="s">
        <v>172</v>
      </c>
      <c r="B27" s="292">
        <f t="shared" si="0"/>
        <v>9.1999999999999993</v>
      </c>
      <c r="C27" s="292">
        <f t="shared" si="0"/>
        <v>2.6</v>
      </c>
      <c r="D27" s="107">
        <f t="shared" si="2"/>
        <v>0.28260869565217395</v>
      </c>
      <c r="E27" s="79">
        <f t="shared" si="1"/>
        <v>0.36538461538461536</v>
      </c>
    </row>
    <row r="28" spans="1:5" x14ac:dyDescent="0.25">
      <c r="A28" s="227" t="s">
        <v>173</v>
      </c>
      <c r="B28" s="88">
        <f t="shared" si="0"/>
        <v>10.4</v>
      </c>
      <c r="C28" s="88">
        <f t="shared" si="0"/>
        <v>3.8</v>
      </c>
      <c r="D28" s="105">
        <f t="shared" si="2"/>
        <v>0.36538461538461536</v>
      </c>
      <c r="E28" s="79">
        <f t="shared" si="1"/>
        <v>0.36538461538461536</v>
      </c>
    </row>
    <row r="29" spans="1:5" x14ac:dyDescent="0.25">
      <c r="A29" s="106" t="s">
        <v>165</v>
      </c>
      <c r="B29" s="292">
        <f t="shared" si="0"/>
        <v>10.6</v>
      </c>
      <c r="C29" s="292">
        <f t="shared" si="0"/>
        <v>4</v>
      </c>
      <c r="D29" s="107">
        <f t="shared" si="2"/>
        <v>0.37735849056603776</v>
      </c>
      <c r="E29" s="79">
        <f t="shared" si="1"/>
        <v>0.36538461538461536</v>
      </c>
    </row>
    <row r="30" spans="1:5" x14ac:dyDescent="0.25">
      <c r="A30" s="227" t="s">
        <v>166</v>
      </c>
      <c r="B30" s="88">
        <f t="shared" si="0"/>
        <v>8.8000000000000007</v>
      </c>
      <c r="C30" s="88">
        <f t="shared" si="0"/>
        <v>3</v>
      </c>
      <c r="D30" s="105">
        <f t="shared" si="2"/>
        <v>0.34090909090909088</v>
      </c>
      <c r="E30" s="79">
        <f t="shared" si="1"/>
        <v>0.36538461538461536</v>
      </c>
    </row>
    <row r="31" spans="1:5" x14ac:dyDescent="0.25">
      <c r="A31" s="277" t="s">
        <v>233</v>
      </c>
      <c r="B31" s="372">
        <f>AVERAGE(B10:B14)</f>
        <v>9.8000000000000007</v>
      </c>
      <c r="C31" s="372">
        <f t="shared" si="0"/>
        <v>3.4</v>
      </c>
      <c r="D31" s="278">
        <f t="shared" ref="D31" si="3">C31/B31</f>
        <v>0.34693877551020402</v>
      </c>
      <c r="E31" s="79">
        <f t="shared" si="1"/>
        <v>0.36538461538461536</v>
      </c>
    </row>
    <row r="32" spans="1:5" x14ac:dyDescent="0.25">
      <c r="A32" s="39" t="s">
        <v>12</v>
      </c>
    </row>
  </sheetData>
  <hyperlinks>
    <hyperlink ref="A22" location="Contents!A1" display="Home"/>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3"/>
  <sheetViews>
    <sheetView workbookViewId="0"/>
  </sheetViews>
  <sheetFormatPr defaultRowHeight="15" x14ac:dyDescent="0.25"/>
  <cols>
    <col min="1" max="1" width="32.42578125" customWidth="1"/>
    <col min="2" max="2" width="13.85546875" bestFit="1" customWidth="1"/>
    <col min="4" max="5" width="14.28515625" customWidth="1"/>
    <col min="6" max="6" width="9.85546875" bestFit="1" customWidth="1"/>
  </cols>
  <sheetData>
    <row r="1" spans="1:8" x14ac:dyDescent="0.25">
      <c r="A1" s="11" t="s">
        <v>252</v>
      </c>
    </row>
    <row r="2" spans="1:8" ht="15.75" thickBot="1" x14ac:dyDescent="0.3"/>
    <row r="3" spans="1:8" ht="30.75" thickBot="1" x14ac:dyDescent="0.3">
      <c r="A3" s="43" t="s">
        <v>9</v>
      </c>
      <c r="B3" s="43" t="s">
        <v>28</v>
      </c>
      <c r="C3" s="43" t="s">
        <v>29</v>
      </c>
      <c r="D3" s="43" t="s">
        <v>31</v>
      </c>
      <c r="E3" s="43" t="s">
        <v>114</v>
      </c>
      <c r="F3" s="43" t="s">
        <v>16</v>
      </c>
      <c r="H3" s="19" t="s">
        <v>248</v>
      </c>
    </row>
    <row r="4" spans="1:8" x14ac:dyDescent="0.25">
      <c r="A4" s="15">
        <v>2008</v>
      </c>
      <c r="B4" s="15">
        <v>429</v>
      </c>
      <c r="C4" s="15">
        <v>608</v>
      </c>
      <c r="D4" s="15">
        <v>43</v>
      </c>
      <c r="E4" s="15">
        <v>17</v>
      </c>
      <c r="F4" s="15">
        <v>1097</v>
      </c>
    </row>
    <row r="5" spans="1:8" x14ac:dyDescent="0.25">
      <c r="A5" s="5">
        <v>2009</v>
      </c>
      <c r="B5" s="5">
        <v>450</v>
      </c>
      <c r="C5" s="5">
        <v>661</v>
      </c>
      <c r="D5" s="5">
        <v>33</v>
      </c>
      <c r="E5" s="5">
        <v>6</v>
      </c>
      <c r="F5" s="5">
        <v>1150</v>
      </c>
    </row>
    <row r="6" spans="1:8" x14ac:dyDescent="0.25">
      <c r="A6" s="15">
        <v>2010</v>
      </c>
      <c r="B6" s="15">
        <v>402</v>
      </c>
      <c r="C6" s="15">
        <v>504</v>
      </c>
      <c r="D6" s="15">
        <v>32</v>
      </c>
      <c r="E6" s="15">
        <v>9</v>
      </c>
      <c r="F6" s="15">
        <v>947</v>
      </c>
    </row>
    <row r="7" spans="1:8" x14ac:dyDescent="0.25">
      <c r="A7" s="5">
        <v>2011</v>
      </c>
      <c r="B7" s="5">
        <v>418</v>
      </c>
      <c r="C7" s="5">
        <v>425</v>
      </c>
      <c r="D7" s="5">
        <v>33</v>
      </c>
      <c r="E7" s="5">
        <v>8</v>
      </c>
      <c r="F7" s="5">
        <v>884</v>
      </c>
    </row>
    <row r="8" spans="1:8" x14ac:dyDescent="0.25">
      <c r="A8" s="15">
        <v>2012</v>
      </c>
      <c r="B8" s="15">
        <v>379</v>
      </c>
      <c r="C8" s="15">
        <v>422</v>
      </c>
      <c r="D8" s="15">
        <v>27</v>
      </c>
      <c r="E8" s="15">
        <v>15</v>
      </c>
      <c r="F8" s="15">
        <v>843</v>
      </c>
    </row>
    <row r="9" spans="1:8" x14ac:dyDescent="0.25">
      <c r="A9" s="5">
        <v>2013</v>
      </c>
      <c r="B9" s="5">
        <v>348</v>
      </c>
      <c r="C9" s="5">
        <v>387</v>
      </c>
      <c r="D9" s="5">
        <v>34</v>
      </c>
      <c r="E9" s="5">
        <v>8</v>
      </c>
      <c r="F9" s="5">
        <v>777</v>
      </c>
    </row>
    <row r="10" spans="1:8" x14ac:dyDescent="0.25">
      <c r="A10" s="15">
        <v>2014</v>
      </c>
      <c r="B10" s="15">
        <v>332</v>
      </c>
      <c r="C10" s="15">
        <v>420</v>
      </c>
      <c r="D10" s="15">
        <v>31</v>
      </c>
      <c r="E10" s="15">
        <v>6</v>
      </c>
      <c r="F10" s="15">
        <v>789</v>
      </c>
    </row>
    <row r="11" spans="1:8" x14ac:dyDescent="0.25">
      <c r="A11" s="5">
        <v>2015</v>
      </c>
      <c r="B11" s="5">
        <v>332</v>
      </c>
      <c r="C11" s="5">
        <v>402</v>
      </c>
      <c r="D11" s="5">
        <v>36</v>
      </c>
      <c r="E11" s="5">
        <v>15</v>
      </c>
      <c r="F11" s="5">
        <v>785</v>
      </c>
    </row>
    <row r="12" spans="1:8" x14ac:dyDescent="0.25">
      <c r="A12" s="15">
        <v>2016</v>
      </c>
      <c r="B12" s="15">
        <v>349</v>
      </c>
      <c r="C12" s="15">
        <v>514</v>
      </c>
      <c r="D12" s="15">
        <v>24</v>
      </c>
      <c r="E12" s="15">
        <v>9</v>
      </c>
      <c r="F12" s="15">
        <v>896</v>
      </c>
    </row>
    <row r="13" spans="1:8" x14ac:dyDescent="0.25">
      <c r="A13" s="5">
        <v>2017</v>
      </c>
      <c r="B13" s="5">
        <v>343</v>
      </c>
      <c r="C13" s="5">
        <v>446</v>
      </c>
      <c r="D13" s="5">
        <v>46</v>
      </c>
      <c r="E13" s="5">
        <v>6</v>
      </c>
      <c r="F13" s="5">
        <v>841</v>
      </c>
    </row>
    <row r="14" spans="1:8" ht="15.75" thickBot="1" x14ac:dyDescent="0.3">
      <c r="A14" s="241">
        <v>2018</v>
      </c>
      <c r="B14" s="241">
        <v>321</v>
      </c>
      <c r="C14" s="241">
        <v>419</v>
      </c>
      <c r="D14" s="241">
        <v>32</v>
      </c>
      <c r="E14" s="241">
        <v>13</v>
      </c>
      <c r="F14" s="241">
        <v>785</v>
      </c>
    </row>
    <row r="15" spans="1:8" x14ac:dyDescent="0.25">
      <c r="A15" s="249" t="s">
        <v>11</v>
      </c>
      <c r="B15" s="363">
        <f>AVERAGE(B8:B12)</f>
        <v>348</v>
      </c>
      <c r="C15" s="363">
        <f t="shared" ref="C15:F15" si="0">AVERAGE(C8:C12)</f>
        <v>429</v>
      </c>
      <c r="D15" s="363">
        <f t="shared" si="0"/>
        <v>30.4</v>
      </c>
      <c r="E15" s="363">
        <f t="shared" si="0"/>
        <v>10.6</v>
      </c>
      <c r="F15" s="363">
        <f t="shared" si="0"/>
        <v>818</v>
      </c>
    </row>
    <row r="16" spans="1:8" x14ac:dyDescent="0.25">
      <c r="A16" s="271" t="s">
        <v>166</v>
      </c>
      <c r="B16" s="364">
        <f>AVERAGE(B9:B13)</f>
        <v>340.8</v>
      </c>
      <c r="C16" s="364">
        <f t="shared" ref="C16:F17" si="1">AVERAGE(C9:C13)</f>
        <v>433.8</v>
      </c>
      <c r="D16" s="364">
        <f t="shared" si="1"/>
        <v>34.200000000000003</v>
      </c>
      <c r="E16" s="364">
        <f t="shared" si="1"/>
        <v>8.8000000000000007</v>
      </c>
      <c r="F16" s="364">
        <f t="shared" si="1"/>
        <v>817.6</v>
      </c>
    </row>
    <row r="17" spans="1:8" ht="15.75" thickBot="1" x14ac:dyDescent="0.3">
      <c r="A17" s="248" t="s">
        <v>233</v>
      </c>
      <c r="B17" s="364">
        <f>AVERAGE(B10:B14)</f>
        <v>335.4</v>
      </c>
      <c r="C17" s="364">
        <f t="shared" si="1"/>
        <v>440.2</v>
      </c>
      <c r="D17" s="364">
        <f t="shared" si="1"/>
        <v>33.799999999999997</v>
      </c>
      <c r="E17" s="364">
        <f t="shared" si="1"/>
        <v>9.8000000000000007</v>
      </c>
      <c r="F17" s="364">
        <f t="shared" si="1"/>
        <v>819.2</v>
      </c>
    </row>
    <row r="18" spans="1:8" ht="45.75" thickBot="1" x14ac:dyDescent="0.3">
      <c r="A18" s="254" t="s">
        <v>240</v>
      </c>
      <c r="B18" s="281">
        <f>(B17-B15)/B15</f>
        <v>-3.6206896551724203E-2</v>
      </c>
      <c r="C18" s="281">
        <f t="shared" ref="C18:F18" si="2">(C17-C15)/C15</f>
        <v>2.6107226107226079E-2</v>
      </c>
      <c r="D18" s="281">
        <f t="shared" si="2"/>
        <v>0.11184210526315785</v>
      </c>
      <c r="E18" s="281">
        <f t="shared" si="2"/>
        <v>-7.5471698113207447E-2</v>
      </c>
      <c r="F18" s="281">
        <f t="shared" si="2"/>
        <v>1.4669926650367304E-3</v>
      </c>
    </row>
    <row r="19" spans="1:8" x14ac:dyDescent="0.25">
      <c r="A19" s="39" t="s">
        <v>12</v>
      </c>
    </row>
    <row r="20" spans="1:8" x14ac:dyDescent="0.25">
      <c r="B20" s="298"/>
      <c r="C20" s="298"/>
      <c r="D20" s="298"/>
      <c r="E20" s="298"/>
    </row>
    <row r="21" spans="1:8" x14ac:dyDescent="0.25">
      <c r="A21" s="9" t="s">
        <v>88</v>
      </c>
      <c r="B21" s="379">
        <f>B17/$F17</f>
        <v>0.40942382812499994</v>
      </c>
      <c r="C21" s="379">
        <f>C17/$F17</f>
        <v>0.537353515625</v>
      </c>
      <c r="D21" s="379">
        <f>D17/$F17</f>
        <v>4.1259765624999993E-2</v>
      </c>
      <c r="E21" s="379">
        <f t="shared" ref="E21" si="3">E17/$F17</f>
        <v>1.1962890625E-2</v>
      </c>
    </row>
    <row r="22" spans="1:8" x14ac:dyDescent="0.25">
      <c r="H22" t="s">
        <v>242</v>
      </c>
    </row>
    <row r="23" spans="1:8" x14ac:dyDescent="0.25">
      <c r="A23" s="11" t="s">
        <v>253</v>
      </c>
    </row>
    <row r="24" spans="1:8" ht="15.75" thickBot="1" x14ac:dyDescent="0.3"/>
    <row r="25" spans="1:8" ht="30.75" thickBot="1" x14ac:dyDescent="0.3">
      <c r="A25" s="249" t="s">
        <v>9</v>
      </c>
      <c r="B25" s="249" t="s">
        <v>28</v>
      </c>
      <c r="C25" s="249" t="s">
        <v>29</v>
      </c>
      <c r="D25" s="249" t="s">
        <v>31</v>
      </c>
      <c r="E25" s="249" t="s">
        <v>114</v>
      </c>
      <c r="F25" s="249" t="s">
        <v>16</v>
      </c>
    </row>
    <row r="26" spans="1:8" x14ac:dyDescent="0.25">
      <c r="A26" s="282" t="s">
        <v>170</v>
      </c>
      <c r="B26" s="291">
        <f>AVERAGE(B4:B8)</f>
        <v>415.6</v>
      </c>
      <c r="C26" s="291">
        <f t="shared" ref="C26:F26" si="4">AVERAGE(C4:C8)</f>
        <v>524</v>
      </c>
      <c r="D26" s="291">
        <f t="shared" si="4"/>
        <v>33.6</v>
      </c>
      <c r="E26" s="291">
        <f t="shared" si="4"/>
        <v>11</v>
      </c>
      <c r="F26" s="291">
        <f t="shared" si="4"/>
        <v>984.2</v>
      </c>
    </row>
    <row r="27" spans="1:8" x14ac:dyDescent="0.25">
      <c r="A27" s="227" t="s">
        <v>171</v>
      </c>
      <c r="B27" s="88">
        <f t="shared" ref="B27:F32" si="5">AVERAGE(B5:B9)</f>
        <v>399.4</v>
      </c>
      <c r="C27" s="88">
        <f t="shared" si="5"/>
        <v>479.8</v>
      </c>
      <c r="D27" s="88">
        <f t="shared" si="5"/>
        <v>31.8</v>
      </c>
      <c r="E27" s="88">
        <f t="shared" si="5"/>
        <v>9.1999999999999993</v>
      </c>
      <c r="F27" s="88">
        <f t="shared" si="5"/>
        <v>920.2</v>
      </c>
    </row>
    <row r="28" spans="1:8" x14ac:dyDescent="0.25">
      <c r="A28" s="106" t="s">
        <v>172</v>
      </c>
      <c r="B28" s="292">
        <f t="shared" si="5"/>
        <v>375.8</v>
      </c>
      <c r="C28" s="292">
        <f t="shared" si="5"/>
        <v>431.6</v>
      </c>
      <c r="D28" s="292">
        <f t="shared" si="5"/>
        <v>31.4</v>
      </c>
      <c r="E28" s="292">
        <f t="shared" si="5"/>
        <v>9.1999999999999993</v>
      </c>
      <c r="F28" s="292">
        <f t="shared" si="5"/>
        <v>848</v>
      </c>
    </row>
    <row r="29" spans="1:8" x14ac:dyDescent="0.25">
      <c r="A29" s="227" t="s">
        <v>173</v>
      </c>
      <c r="B29" s="88">
        <f t="shared" si="5"/>
        <v>361.8</v>
      </c>
      <c r="C29" s="88">
        <f t="shared" si="5"/>
        <v>411.2</v>
      </c>
      <c r="D29" s="88">
        <f t="shared" si="5"/>
        <v>32.200000000000003</v>
      </c>
      <c r="E29" s="88">
        <f t="shared" si="5"/>
        <v>10.4</v>
      </c>
      <c r="F29" s="88">
        <f t="shared" si="5"/>
        <v>815.6</v>
      </c>
    </row>
    <row r="30" spans="1:8" x14ac:dyDescent="0.25">
      <c r="A30" s="106" t="s">
        <v>165</v>
      </c>
      <c r="B30" s="292">
        <f t="shared" si="5"/>
        <v>348</v>
      </c>
      <c r="C30" s="292">
        <f t="shared" si="5"/>
        <v>429</v>
      </c>
      <c r="D30" s="292">
        <f t="shared" si="5"/>
        <v>30.4</v>
      </c>
      <c r="E30" s="292">
        <f t="shared" si="5"/>
        <v>10.6</v>
      </c>
      <c r="F30" s="292">
        <f t="shared" si="5"/>
        <v>818</v>
      </c>
    </row>
    <row r="31" spans="1:8" x14ac:dyDescent="0.25">
      <c r="A31" s="227" t="s">
        <v>166</v>
      </c>
      <c r="B31" s="88">
        <f t="shared" si="5"/>
        <v>340.8</v>
      </c>
      <c r="C31" s="88">
        <f t="shared" si="5"/>
        <v>433.8</v>
      </c>
      <c r="D31" s="88">
        <f t="shared" si="5"/>
        <v>34.200000000000003</v>
      </c>
      <c r="E31" s="88">
        <f t="shared" si="5"/>
        <v>8.8000000000000007</v>
      </c>
      <c r="F31" s="88">
        <f t="shared" si="5"/>
        <v>817.6</v>
      </c>
    </row>
    <row r="32" spans="1:8" ht="15.75" thickBot="1" x14ac:dyDescent="0.3">
      <c r="A32" s="275" t="s">
        <v>233</v>
      </c>
      <c r="B32" s="293">
        <f t="shared" si="5"/>
        <v>335.4</v>
      </c>
      <c r="C32" s="293">
        <f t="shared" si="5"/>
        <v>440.2</v>
      </c>
      <c r="D32" s="293">
        <f t="shared" si="5"/>
        <v>33.799999999999997</v>
      </c>
      <c r="E32" s="293">
        <f t="shared" si="5"/>
        <v>9.8000000000000007</v>
      </c>
      <c r="F32" s="293">
        <f t="shared" si="5"/>
        <v>819.2</v>
      </c>
    </row>
    <row r="33" spans="1:1" x14ac:dyDescent="0.25">
      <c r="A33" s="39" t="s">
        <v>12</v>
      </c>
    </row>
  </sheetData>
  <hyperlinks>
    <hyperlink ref="A21" location="Contents!A1" display="Hom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3"/>
  <sheetViews>
    <sheetView workbookViewId="0"/>
  </sheetViews>
  <sheetFormatPr defaultRowHeight="15" x14ac:dyDescent="0.25"/>
  <cols>
    <col min="1" max="1" width="26.85546875" customWidth="1"/>
    <col min="4" max="5" width="19.85546875" customWidth="1"/>
  </cols>
  <sheetData>
    <row r="1" spans="1:10" x14ac:dyDescent="0.25">
      <c r="A1" s="44" t="s">
        <v>310</v>
      </c>
    </row>
    <row r="2" spans="1:10" ht="15.75" thickBot="1" x14ac:dyDescent="0.3">
      <c r="H2" s="44" t="s">
        <v>313</v>
      </c>
    </row>
    <row r="3" spans="1:10" ht="15.75" thickBot="1" x14ac:dyDescent="0.3">
      <c r="A3" s="43" t="s">
        <v>9</v>
      </c>
      <c r="B3" s="43" t="s">
        <v>28</v>
      </c>
      <c r="C3" s="43" t="s">
        <v>29</v>
      </c>
      <c r="D3" s="43" t="s">
        <v>31</v>
      </c>
      <c r="E3" s="43" t="s">
        <v>114</v>
      </c>
      <c r="F3" s="43" t="s">
        <v>16</v>
      </c>
      <c r="H3" s="119"/>
      <c r="I3" s="119"/>
      <c r="J3" s="119"/>
    </row>
    <row r="4" spans="1:10" x14ac:dyDescent="0.25">
      <c r="A4" s="15">
        <v>2008</v>
      </c>
      <c r="B4" s="15">
        <v>122</v>
      </c>
      <c r="C4" s="15">
        <v>203</v>
      </c>
      <c r="D4" s="15">
        <v>13</v>
      </c>
      <c r="E4" s="15">
        <v>3</v>
      </c>
      <c r="F4" s="15">
        <v>341</v>
      </c>
      <c r="H4" s="120"/>
      <c r="I4" s="120"/>
      <c r="J4" s="120"/>
    </row>
    <row r="5" spans="1:10" x14ac:dyDescent="0.25">
      <c r="A5" s="5">
        <v>2009</v>
      </c>
      <c r="B5" s="5">
        <v>89</v>
      </c>
      <c r="C5" s="5">
        <v>221</v>
      </c>
      <c r="D5" s="5">
        <v>9</v>
      </c>
      <c r="E5" s="5">
        <v>1</v>
      </c>
      <c r="F5" s="5">
        <v>320</v>
      </c>
      <c r="H5" s="120"/>
      <c r="I5" s="120"/>
      <c r="J5" s="120"/>
    </row>
    <row r="6" spans="1:10" x14ac:dyDescent="0.25">
      <c r="A6" s="15">
        <v>2010</v>
      </c>
      <c r="B6" s="15">
        <v>85</v>
      </c>
      <c r="C6" s="15">
        <v>180</v>
      </c>
      <c r="D6" s="15">
        <v>4</v>
      </c>
      <c r="E6" s="15">
        <v>1</v>
      </c>
      <c r="F6" s="15">
        <v>270</v>
      </c>
      <c r="H6" s="120"/>
      <c r="I6" s="120"/>
      <c r="J6" s="120"/>
    </row>
    <row r="7" spans="1:10" x14ac:dyDescent="0.25">
      <c r="A7" s="5">
        <v>2011</v>
      </c>
      <c r="B7" s="5">
        <v>65</v>
      </c>
      <c r="C7" s="5">
        <v>143</v>
      </c>
      <c r="D7" s="5">
        <v>3</v>
      </c>
      <c r="E7" s="5">
        <v>2</v>
      </c>
      <c r="F7" s="5">
        <v>213</v>
      </c>
      <c r="H7" s="120"/>
      <c r="I7" s="120"/>
      <c r="J7" s="120"/>
    </row>
    <row r="8" spans="1:10" x14ac:dyDescent="0.25">
      <c r="A8" s="15">
        <v>2012</v>
      </c>
      <c r="B8" s="15">
        <v>77</v>
      </c>
      <c r="C8" s="15">
        <v>134</v>
      </c>
      <c r="D8" s="15">
        <v>3</v>
      </c>
      <c r="E8" s="15">
        <v>7</v>
      </c>
      <c r="F8" s="15">
        <v>221</v>
      </c>
      <c r="H8" s="119"/>
      <c r="I8" s="122"/>
      <c r="J8" s="122"/>
    </row>
    <row r="9" spans="1:10" x14ac:dyDescent="0.25">
      <c r="A9" s="5">
        <v>2013</v>
      </c>
      <c r="B9" s="5">
        <v>57</v>
      </c>
      <c r="C9" s="5">
        <v>122</v>
      </c>
      <c r="D9" s="5">
        <v>9</v>
      </c>
      <c r="E9" s="5">
        <v>1</v>
      </c>
      <c r="F9" s="5">
        <v>189</v>
      </c>
      <c r="H9" s="120"/>
      <c r="I9" s="120"/>
      <c r="J9" s="120"/>
    </row>
    <row r="10" spans="1:10" x14ac:dyDescent="0.25">
      <c r="A10" s="15">
        <v>2014</v>
      </c>
      <c r="B10" s="15">
        <v>74</v>
      </c>
      <c r="C10" s="15">
        <v>165</v>
      </c>
      <c r="D10" s="15">
        <v>2</v>
      </c>
      <c r="E10" s="15">
        <v>2</v>
      </c>
      <c r="F10" s="15">
        <v>243</v>
      </c>
      <c r="H10" s="120"/>
      <c r="I10" s="121"/>
      <c r="J10" s="121"/>
    </row>
    <row r="11" spans="1:10" x14ac:dyDescent="0.25">
      <c r="A11" s="5">
        <v>2015</v>
      </c>
      <c r="B11" s="5">
        <v>57</v>
      </c>
      <c r="C11" s="5">
        <v>147</v>
      </c>
      <c r="D11" s="5">
        <v>3</v>
      </c>
      <c r="E11" s="5">
        <v>7</v>
      </c>
      <c r="F11" s="5">
        <v>214</v>
      </c>
      <c r="H11" s="120"/>
      <c r="I11" s="121"/>
      <c r="J11" s="121"/>
    </row>
    <row r="12" spans="1:10" x14ac:dyDescent="0.25">
      <c r="A12" s="15">
        <v>2016</v>
      </c>
      <c r="B12" s="15">
        <v>54</v>
      </c>
      <c r="C12" s="15">
        <v>164</v>
      </c>
      <c r="D12" s="15">
        <v>2</v>
      </c>
      <c r="E12" s="15">
        <v>3</v>
      </c>
      <c r="F12" s="15">
        <v>223</v>
      </c>
    </row>
    <row r="13" spans="1:10" x14ac:dyDescent="0.25">
      <c r="A13" s="5">
        <v>2017</v>
      </c>
      <c r="B13" s="5">
        <v>59</v>
      </c>
      <c r="C13" s="5">
        <v>140</v>
      </c>
      <c r="D13" s="5">
        <v>17</v>
      </c>
      <c r="E13" s="5">
        <v>2</v>
      </c>
      <c r="F13" s="5">
        <v>218</v>
      </c>
    </row>
    <row r="14" spans="1:10" ht="15.75" thickBot="1" x14ac:dyDescent="0.3">
      <c r="A14" s="241">
        <v>2018</v>
      </c>
      <c r="B14" s="241">
        <v>47</v>
      </c>
      <c r="C14" s="241">
        <v>132</v>
      </c>
      <c r="D14" s="241">
        <v>5</v>
      </c>
      <c r="E14" s="241">
        <v>3</v>
      </c>
      <c r="F14" s="241">
        <v>187</v>
      </c>
    </row>
    <row r="15" spans="1:10" ht="15.75" thickBot="1" x14ac:dyDescent="0.3">
      <c r="A15" s="43" t="s">
        <v>11</v>
      </c>
      <c r="B15" s="299">
        <v>63.8</v>
      </c>
      <c r="C15" s="299">
        <v>146.4</v>
      </c>
      <c r="D15" s="299">
        <v>3.8</v>
      </c>
      <c r="E15" s="299">
        <v>4</v>
      </c>
      <c r="F15" s="299">
        <v>218</v>
      </c>
    </row>
    <row r="16" spans="1:10" ht="15.75" thickBot="1" x14ac:dyDescent="0.3">
      <c r="A16" s="101" t="s">
        <v>166</v>
      </c>
      <c r="B16" s="365">
        <v>60.2</v>
      </c>
      <c r="C16" s="365">
        <v>147.6</v>
      </c>
      <c r="D16" s="365">
        <v>6.6</v>
      </c>
      <c r="E16" s="365">
        <v>3</v>
      </c>
      <c r="F16" s="365">
        <v>217.4</v>
      </c>
    </row>
    <row r="17" spans="1:8" ht="15.75" thickBot="1" x14ac:dyDescent="0.3">
      <c r="A17" s="248" t="s">
        <v>233</v>
      </c>
      <c r="B17" s="365">
        <v>58.2</v>
      </c>
      <c r="C17" s="365">
        <v>149.6</v>
      </c>
      <c r="D17" s="365">
        <v>5.8</v>
      </c>
      <c r="E17" s="365">
        <v>3.4</v>
      </c>
      <c r="F17" s="365">
        <v>217</v>
      </c>
    </row>
    <row r="18" spans="1:8" ht="45.75" thickBot="1" x14ac:dyDescent="0.3">
      <c r="A18" s="102" t="s">
        <v>240</v>
      </c>
      <c r="B18" s="103">
        <v>-8.7774294670846312E-2</v>
      </c>
      <c r="C18" s="103">
        <v>2.185792349726768E-2</v>
      </c>
      <c r="D18" s="103">
        <v>0.52631578947368418</v>
      </c>
      <c r="E18" s="103">
        <v>-0.15000000000000002</v>
      </c>
      <c r="F18" s="103">
        <v>-4.5871559633027525E-3</v>
      </c>
    </row>
    <row r="19" spans="1:8" x14ac:dyDescent="0.25">
      <c r="A19" s="40" t="s">
        <v>12</v>
      </c>
    </row>
    <row r="21" spans="1:8" x14ac:dyDescent="0.25">
      <c r="A21" s="9" t="s">
        <v>88</v>
      </c>
      <c r="B21" s="379">
        <f>B17/Table16!B17</f>
        <v>0.17352415026833634</v>
      </c>
      <c r="C21" s="379">
        <f>C17/Table16!C17</f>
        <v>0.33984552476147206</v>
      </c>
      <c r="D21" s="379">
        <f>D17/Table16!D17</f>
        <v>0.17159763313609469</v>
      </c>
      <c r="E21" s="379">
        <f>E17/Table16!E17</f>
        <v>0.34693877551020402</v>
      </c>
      <c r="F21" s="379">
        <f>F17/Table16!F17</f>
        <v>0.264892578125</v>
      </c>
    </row>
    <row r="24" spans="1:8" ht="15.75" thickBot="1" x14ac:dyDescent="0.3">
      <c r="A24" s="44" t="s">
        <v>311</v>
      </c>
    </row>
    <row r="25" spans="1:8" x14ac:dyDescent="0.25">
      <c r="A25" s="249" t="s">
        <v>9</v>
      </c>
      <c r="B25" s="249" t="s">
        <v>28</v>
      </c>
      <c r="C25" s="249" t="s">
        <v>29</v>
      </c>
      <c r="D25" s="249" t="s">
        <v>31</v>
      </c>
      <c r="E25" s="249" t="s">
        <v>114</v>
      </c>
      <c r="F25" s="249" t="s">
        <v>16</v>
      </c>
      <c r="H25" s="44" t="s">
        <v>312</v>
      </c>
    </row>
    <row r="26" spans="1:8" x14ac:dyDescent="0.25">
      <c r="A26" s="273" t="s">
        <v>170</v>
      </c>
      <c r="B26" s="294">
        <f>AVERAGE(B4:B8)</f>
        <v>87.6</v>
      </c>
      <c r="C26" s="294">
        <f t="shared" ref="C26:F26" si="0">AVERAGE(C4:C8)</f>
        <v>176.2</v>
      </c>
      <c r="D26" s="294">
        <f t="shared" si="0"/>
        <v>6.4</v>
      </c>
      <c r="E26" s="294">
        <f t="shared" si="0"/>
        <v>2.8</v>
      </c>
      <c r="F26" s="294">
        <f t="shared" si="0"/>
        <v>273</v>
      </c>
    </row>
    <row r="27" spans="1:8" x14ac:dyDescent="0.25">
      <c r="A27" s="227" t="s">
        <v>171</v>
      </c>
      <c r="B27" s="88">
        <f t="shared" ref="B27:F32" si="1">AVERAGE(B5:B9)</f>
        <v>74.599999999999994</v>
      </c>
      <c r="C27" s="88">
        <f t="shared" si="1"/>
        <v>160</v>
      </c>
      <c r="D27" s="88">
        <f t="shared" si="1"/>
        <v>5.6</v>
      </c>
      <c r="E27" s="88">
        <f t="shared" si="1"/>
        <v>2.4</v>
      </c>
      <c r="F27" s="88">
        <f t="shared" si="1"/>
        <v>242.6</v>
      </c>
    </row>
    <row r="28" spans="1:8" x14ac:dyDescent="0.25">
      <c r="A28" s="106" t="s">
        <v>172</v>
      </c>
      <c r="B28" s="292">
        <f t="shared" si="1"/>
        <v>71.599999999999994</v>
      </c>
      <c r="C28" s="292">
        <f t="shared" si="1"/>
        <v>148.80000000000001</v>
      </c>
      <c r="D28" s="292">
        <f t="shared" si="1"/>
        <v>4.2</v>
      </c>
      <c r="E28" s="292">
        <f t="shared" si="1"/>
        <v>2.6</v>
      </c>
      <c r="F28" s="292">
        <f t="shared" si="1"/>
        <v>227.2</v>
      </c>
    </row>
    <row r="29" spans="1:8" x14ac:dyDescent="0.25">
      <c r="A29" s="227" t="s">
        <v>173</v>
      </c>
      <c r="B29" s="88">
        <f t="shared" si="1"/>
        <v>66</v>
      </c>
      <c r="C29" s="88">
        <f t="shared" si="1"/>
        <v>142.19999999999999</v>
      </c>
      <c r="D29" s="88">
        <f t="shared" si="1"/>
        <v>4</v>
      </c>
      <c r="E29" s="88">
        <f t="shared" si="1"/>
        <v>3.8</v>
      </c>
      <c r="F29" s="88">
        <f t="shared" si="1"/>
        <v>216</v>
      </c>
    </row>
    <row r="30" spans="1:8" x14ac:dyDescent="0.25">
      <c r="A30" s="106" t="s">
        <v>165</v>
      </c>
      <c r="B30" s="292">
        <f t="shared" si="1"/>
        <v>63.8</v>
      </c>
      <c r="C30" s="292">
        <f t="shared" si="1"/>
        <v>146.4</v>
      </c>
      <c r="D30" s="292">
        <f t="shared" si="1"/>
        <v>3.8</v>
      </c>
      <c r="E30" s="292">
        <f t="shared" si="1"/>
        <v>4</v>
      </c>
      <c r="F30" s="292">
        <f t="shared" si="1"/>
        <v>218</v>
      </c>
    </row>
    <row r="31" spans="1:8" x14ac:dyDescent="0.25">
      <c r="A31" s="227" t="s">
        <v>166</v>
      </c>
      <c r="B31" s="88">
        <f t="shared" si="1"/>
        <v>60.2</v>
      </c>
      <c r="C31" s="88">
        <f t="shared" si="1"/>
        <v>147.6</v>
      </c>
      <c r="D31" s="88">
        <f t="shared" si="1"/>
        <v>6.6</v>
      </c>
      <c r="E31" s="88">
        <f t="shared" si="1"/>
        <v>3</v>
      </c>
      <c r="F31" s="88">
        <f t="shared" si="1"/>
        <v>217.4</v>
      </c>
    </row>
    <row r="32" spans="1:8" ht="15.75" thickBot="1" x14ac:dyDescent="0.3">
      <c r="A32" s="275" t="s">
        <v>233</v>
      </c>
      <c r="B32" s="293">
        <f t="shared" si="1"/>
        <v>58.2</v>
      </c>
      <c r="C32" s="293">
        <f t="shared" si="1"/>
        <v>149.6</v>
      </c>
      <c r="D32" s="293">
        <f t="shared" si="1"/>
        <v>5.8</v>
      </c>
      <c r="E32" s="293">
        <f t="shared" si="1"/>
        <v>3.4</v>
      </c>
      <c r="F32" s="293">
        <f t="shared" si="1"/>
        <v>217</v>
      </c>
    </row>
    <row r="33" spans="1:1" x14ac:dyDescent="0.25">
      <c r="A33" s="39" t="s">
        <v>12</v>
      </c>
    </row>
  </sheetData>
  <hyperlinks>
    <hyperlink ref="A21" location="Contents!A1" display="Home"/>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1"/>
  <sheetViews>
    <sheetView tabSelected="1" workbookViewId="0"/>
  </sheetViews>
  <sheetFormatPr defaultRowHeight="15" x14ac:dyDescent="0.25"/>
  <sheetData>
    <row r="1" spans="1:2" ht="26.25" x14ac:dyDescent="0.4">
      <c r="A1" s="41" t="s">
        <v>87</v>
      </c>
    </row>
    <row r="2" spans="1:2" ht="21" x14ac:dyDescent="0.35">
      <c r="A2" s="36" t="s">
        <v>106</v>
      </c>
    </row>
    <row r="3" spans="1:2" x14ac:dyDescent="0.25">
      <c r="A3" s="19" t="s">
        <v>23</v>
      </c>
    </row>
    <row r="4" spans="1:2" x14ac:dyDescent="0.25">
      <c r="A4" s="9" t="s">
        <v>0</v>
      </c>
      <c r="B4" t="s">
        <v>272</v>
      </c>
    </row>
    <row r="5" spans="1:2" x14ac:dyDescent="0.25">
      <c r="A5" s="9"/>
    </row>
    <row r="6" spans="1:2" x14ac:dyDescent="0.25">
      <c r="A6" s="20" t="s">
        <v>24</v>
      </c>
    </row>
    <row r="7" spans="1:2" x14ac:dyDescent="0.25">
      <c r="A7" s="9" t="s">
        <v>13</v>
      </c>
      <c r="B7" t="s">
        <v>341</v>
      </c>
    </row>
    <row r="8" spans="1:2" x14ac:dyDescent="0.25">
      <c r="A8" s="9" t="s">
        <v>14</v>
      </c>
      <c r="B8" t="s">
        <v>342</v>
      </c>
    </row>
    <row r="10" spans="1:2" x14ac:dyDescent="0.25">
      <c r="A10" s="20" t="s">
        <v>25</v>
      </c>
    </row>
    <row r="11" spans="1:2" x14ac:dyDescent="0.25">
      <c r="A11" s="9" t="s">
        <v>22</v>
      </c>
      <c r="B11" t="s">
        <v>349</v>
      </c>
    </row>
    <row r="12" spans="1:2" x14ac:dyDescent="0.25">
      <c r="A12" s="9" t="s">
        <v>32</v>
      </c>
      <c r="B12" t="s">
        <v>350</v>
      </c>
    </row>
    <row r="13" spans="1:2" x14ac:dyDescent="0.25">
      <c r="A13" s="9" t="s">
        <v>76</v>
      </c>
      <c r="B13" t="s">
        <v>273</v>
      </c>
    </row>
    <row r="14" spans="1:2" x14ac:dyDescent="0.25">
      <c r="A14" s="9" t="s">
        <v>77</v>
      </c>
      <c r="B14" t="s">
        <v>351</v>
      </c>
    </row>
    <row r="15" spans="1:2" x14ac:dyDescent="0.25">
      <c r="A15" s="9" t="s">
        <v>78</v>
      </c>
      <c r="B15" t="s">
        <v>352</v>
      </c>
    </row>
    <row r="17" spans="1:2" x14ac:dyDescent="0.25">
      <c r="A17" s="20" t="s">
        <v>85</v>
      </c>
    </row>
    <row r="18" spans="1:2" x14ac:dyDescent="0.25">
      <c r="A18" s="9" t="s">
        <v>84</v>
      </c>
      <c r="B18" t="s">
        <v>274</v>
      </c>
    </row>
    <row r="19" spans="1:2" x14ac:dyDescent="0.25">
      <c r="A19" s="9" t="s">
        <v>90</v>
      </c>
      <c r="B19" t="s">
        <v>343</v>
      </c>
    </row>
    <row r="20" spans="1:2" x14ac:dyDescent="0.25">
      <c r="A20" s="9" t="s">
        <v>89</v>
      </c>
      <c r="B20" t="s">
        <v>344</v>
      </c>
    </row>
    <row r="22" spans="1:2" x14ac:dyDescent="0.25">
      <c r="A22" s="19" t="s">
        <v>102</v>
      </c>
    </row>
    <row r="23" spans="1:2" x14ac:dyDescent="0.25">
      <c r="A23" s="9" t="s">
        <v>101</v>
      </c>
      <c r="B23" t="s">
        <v>275</v>
      </c>
    </row>
    <row r="24" spans="1:2" x14ac:dyDescent="0.25">
      <c r="A24" s="9" t="s">
        <v>100</v>
      </c>
      <c r="B24" t="s">
        <v>276</v>
      </c>
    </row>
    <row r="25" spans="1:2" x14ac:dyDescent="0.25">
      <c r="A25" s="9" t="s">
        <v>105</v>
      </c>
      <c r="B25" t="s">
        <v>277</v>
      </c>
    </row>
    <row r="28" spans="1:2" ht="21" x14ac:dyDescent="0.35">
      <c r="A28" s="36" t="s">
        <v>107</v>
      </c>
    </row>
    <row r="29" spans="1:2" x14ac:dyDescent="0.25">
      <c r="A29" s="19" t="s">
        <v>112</v>
      </c>
    </row>
    <row r="30" spans="1:2" x14ac:dyDescent="0.25">
      <c r="A30" s="9" t="s">
        <v>264</v>
      </c>
      <c r="B30" t="s">
        <v>278</v>
      </c>
    </row>
    <row r="31" spans="1:2" x14ac:dyDescent="0.25">
      <c r="A31" s="9" t="s">
        <v>265</v>
      </c>
      <c r="B31" t="s">
        <v>279</v>
      </c>
    </row>
    <row r="32" spans="1:2" x14ac:dyDescent="0.25">
      <c r="A32" s="9" t="s">
        <v>266</v>
      </c>
      <c r="B32" t="s">
        <v>353</v>
      </c>
    </row>
    <row r="33" spans="1:2" x14ac:dyDescent="0.25">
      <c r="A33" s="9" t="s">
        <v>267</v>
      </c>
      <c r="B33" t="s">
        <v>354</v>
      </c>
    </row>
    <row r="34" spans="1:2" x14ac:dyDescent="0.25">
      <c r="A34" s="9" t="s">
        <v>268</v>
      </c>
      <c r="B34" t="s">
        <v>355</v>
      </c>
    </row>
    <row r="35" spans="1:2" x14ac:dyDescent="0.25">
      <c r="A35" s="9" t="s">
        <v>269</v>
      </c>
      <c r="B35" t="s">
        <v>356</v>
      </c>
    </row>
    <row r="36" spans="1:2" x14ac:dyDescent="0.25">
      <c r="A36" s="9" t="s">
        <v>270</v>
      </c>
      <c r="B36" t="s">
        <v>345</v>
      </c>
    </row>
    <row r="37" spans="1:2" x14ac:dyDescent="0.25">
      <c r="A37" s="9" t="s">
        <v>271</v>
      </c>
      <c r="B37" t="s">
        <v>346</v>
      </c>
    </row>
    <row r="38" spans="1:2" x14ac:dyDescent="0.25">
      <c r="A38" s="9" t="s">
        <v>134</v>
      </c>
      <c r="B38" t="s">
        <v>347</v>
      </c>
    </row>
    <row r="39" spans="1:2" x14ac:dyDescent="0.25">
      <c r="A39" s="9" t="s">
        <v>135</v>
      </c>
      <c r="B39" t="s">
        <v>348</v>
      </c>
    </row>
    <row r="40" spans="1:2" x14ac:dyDescent="0.25">
      <c r="A40" s="9" t="s">
        <v>136</v>
      </c>
      <c r="B40" t="s">
        <v>280</v>
      </c>
    </row>
    <row r="41" spans="1:2" x14ac:dyDescent="0.25">
      <c r="A41" s="9"/>
    </row>
    <row r="42" spans="1:2" x14ac:dyDescent="0.25">
      <c r="A42" s="20" t="s">
        <v>144</v>
      </c>
    </row>
    <row r="43" spans="1:2" x14ac:dyDescent="0.25">
      <c r="A43" s="9" t="s">
        <v>137</v>
      </c>
      <c r="B43" s="53" t="s">
        <v>281</v>
      </c>
    </row>
    <row r="44" spans="1:2" x14ac:dyDescent="0.25">
      <c r="A44" s="9"/>
    </row>
    <row r="45" spans="1:2" x14ac:dyDescent="0.25">
      <c r="A45" s="20" t="s">
        <v>147</v>
      </c>
    </row>
    <row r="46" spans="1:2" x14ac:dyDescent="0.25">
      <c r="A46" s="9" t="s">
        <v>138</v>
      </c>
      <c r="B46" t="s">
        <v>282</v>
      </c>
    </row>
    <row r="47" spans="1:2" x14ac:dyDescent="0.25">
      <c r="A47" s="9" t="s">
        <v>139</v>
      </c>
      <c r="B47" t="s">
        <v>283</v>
      </c>
    </row>
    <row r="48" spans="1:2" x14ac:dyDescent="0.25">
      <c r="A48" s="9" t="s">
        <v>140</v>
      </c>
      <c r="B48" t="s">
        <v>287</v>
      </c>
    </row>
    <row r="49" spans="1:2" x14ac:dyDescent="0.25">
      <c r="A49" s="9" t="s">
        <v>141</v>
      </c>
      <c r="B49" t="s">
        <v>286</v>
      </c>
    </row>
    <row r="50" spans="1:2" x14ac:dyDescent="0.25">
      <c r="A50" s="9" t="s">
        <v>142</v>
      </c>
      <c r="B50" t="s">
        <v>285</v>
      </c>
    </row>
    <row r="51" spans="1:2" x14ac:dyDescent="0.25">
      <c r="A51" s="9" t="s">
        <v>143</v>
      </c>
      <c r="B51" t="s">
        <v>284</v>
      </c>
    </row>
  </sheetData>
  <hyperlinks>
    <hyperlink ref="A4" location="Table1!A1" display="Table 1"/>
    <hyperlink ref="A7" location="Table2!A1" display="Table 2 "/>
    <hyperlink ref="A8" location="Table3!A1" display="Table 3 "/>
    <hyperlink ref="A11" location="Table4!A1" display="Table 4 "/>
    <hyperlink ref="A12" location="Table5!A1" display="Table 5 "/>
    <hyperlink ref="A13" location="Table6!A1" display="Table 6: "/>
    <hyperlink ref="A14" location="Table7!A1" display="Table 7: "/>
    <hyperlink ref="A15" location="Table8!A1" display="Table 8"/>
    <hyperlink ref="A18" location="Table9!A1" display="Table 9 "/>
    <hyperlink ref="A19" location="Table10!A1" display="Table 10: "/>
    <hyperlink ref="A20" location="Table11!A1" display="Table 11 "/>
    <hyperlink ref="A23" location="Table12!A1" display="Table 12"/>
    <hyperlink ref="A24" location="Table13!A1" display="Table 13 "/>
    <hyperlink ref="A25" location="Table14!A1" display="Table 14"/>
    <hyperlink ref="A30" location="Table15!A1" display="Table 15"/>
    <hyperlink ref="A31" location="Table16!A1" display="Table 16"/>
    <hyperlink ref="A32" location="Table17!A1" display="Table 17"/>
    <hyperlink ref="A33" location="Table18!A1" display="Table 18"/>
    <hyperlink ref="A34" location="Table19!A1" display="Table 19"/>
    <hyperlink ref="A35" location="Table20!A1" display="Table 20"/>
    <hyperlink ref="A36" location="Table21!A1" display="Table 21"/>
    <hyperlink ref="A37" location="Table22!A1" display="Table 22"/>
    <hyperlink ref="A38" location="Table23!A1" display="Table 23"/>
    <hyperlink ref="A39" location="Table24!A1" display="Table 24"/>
    <hyperlink ref="A40" location="Table25!A1" display="Table 25"/>
    <hyperlink ref="A43" location="Table26!A1" display="Table 26"/>
    <hyperlink ref="A46" location="Table27!A1" display="Table 27"/>
    <hyperlink ref="A47" location="Table28!A1" display="Table 28"/>
    <hyperlink ref="A48" location="Table29!A1" display="Table 29"/>
    <hyperlink ref="A49" location="Table30!A1" display="Table 30"/>
    <hyperlink ref="A50" location="Table31!A1" display="Table 31"/>
    <hyperlink ref="A51" location="Table32!A1" display="Table 32"/>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heetViews>
  <sheetFormatPr defaultRowHeight="15" x14ac:dyDescent="0.25"/>
  <cols>
    <col min="1" max="1" width="33.42578125" customWidth="1"/>
    <col min="4" max="4" width="14" customWidth="1"/>
    <col min="5" max="5" width="11.140625" customWidth="1"/>
  </cols>
  <sheetData>
    <row r="1" spans="1:12" x14ac:dyDescent="0.25">
      <c r="A1" s="11" t="s">
        <v>314</v>
      </c>
    </row>
    <row r="2" spans="1:12" ht="15.75" thickBot="1" x14ac:dyDescent="0.3">
      <c r="A2" s="11"/>
      <c r="H2" s="11" t="s">
        <v>315</v>
      </c>
    </row>
    <row r="3" spans="1:12" ht="30.75" thickBot="1" x14ac:dyDescent="0.3">
      <c r="A3" s="43" t="s">
        <v>9</v>
      </c>
      <c r="B3" s="43" t="s">
        <v>28</v>
      </c>
      <c r="C3" s="43" t="s">
        <v>29</v>
      </c>
      <c r="D3" s="43" t="s">
        <v>31</v>
      </c>
      <c r="E3" s="43" t="s">
        <v>114</v>
      </c>
      <c r="F3" s="43" t="s">
        <v>16</v>
      </c>
      <c r="H3" s="119"/>
      <c r="I3" s="119"/>
      <c r="J3" s="119"/>
      <c r="K3" s="119"/>
      <c r="L3" s="119" t="s">
        <v>114</v>
      </c>
    </row>
    <row r="4" spans="1:12" x14ac:dyDescent="0.25">
      <c r="A4" s="15">
        <v>2008</v>
      </c>
      <c r="B4" s="15">
        <v>72</v>
      </c>
      <c r="C4" s="15">
        <v>137</v>
      </c>
      <c r="D4" s="15">
        <v>4</v>
      </c>
      <c r="E4" s="15">
        <v>1</v>
      </c>
      <c r="F4" s="15">
        <v>214</v>
      </c>
      <c r="H4" s="120"/>
      <c r="I4" s="120"/>
      <c r="J4" s="120"/>
      <c r="K4" s="120"/>
      <c r="L4" s="120">
        <f t="shared" ref="L4:L5" si="0">E15</f>
        <v>2.2000000000000002</v>
      </c>
    </row>
    <row r="5" spans="1:12" x14ac:dyDescent="0.25">
      <c r="A5" s="5">
        <v>2009</v>
      </c>
      <c r="B5" s="5">
        <v>63</v>
      </c>
      <c r="C5" s="5">
        <v>163</v>
      </c>
      <c r="D5" s="5">
        <v>7</v>
      </c>
      <c r="E5" s="5">
        <v>0</v>
      </c>
      <c r="F5" s="5">
        <v>233</v>
      </c>
      <c r="H5" s="120"/>
      <c r="I5" s="121"/>
      <c r="J5" s="121"/>
      <c r="K5" s="121"/>
      <c r="L5" s="121">
        <f t="shared" si="0"/>
        <v>2.2000000000000002</v>
      </c>
    </row>
    <row r="6" spans="1:12" x14ac:dyDescent="0.25">
      <c r="A6" s="15">
        <v>2010</v>
      </c>
      <c r="B6" s="15">
        <v>55</v>
      </c>
      <c r="C6" s="15">
        <v>129</v>
      </c>
      <c r="D6" s="15">
        <v>4</v>
      </c>
      <c r="E6" s="15">
        <v>1</v>
      </c>
      <c r="F6" s="15">
        <v>189</v>
      </c>
      <c r="H6" s="11"/>
    </row>
    <row r="7" spans="1:12" x14ac:dyDescent="0.25">
      <c r="A7" s="5">
        <v>2011</v>
      </c>
      <c r="B7" s="5">
        <v>41</v>
      </c>
      <c r="C7" s="5">
        <v>117</v>
      </c>
      <c r="D7" s="5">
        <v>3</v>
      </c>
      <c r="E7" s="5">
        <v>1</v>
      </c>
      <c r="F7" s="5">
        <v>162</v>
      </c>
    </row>
    <row r="8" spans="1:12" x14ac:dyDescent="0.25">
      <c r="A8" s="15">
        <v>2012</v>
      </c>
      <c r="B8" s="15">
        <v>54</v>
      </c>
      <c r="C8" s="15">
        <v>89</v>
      </c>
      <c r="D8" s="15">
        <v>1</v>
      </c>
      <c r="E8" s="15">
        <v>2</v>
      </c>
      <c r="F8" s="15">
        <v>146</v>
      </c>
    </row>
    <row r="9" spans="1:12" x14ac:dyDescent="0.25">
      <c r="A9" s="5">
        <v>2013</v>
      </c>
      <c r="B9" s="5">
        <v>38</v>
      </c>
      <c r="C9" s="5">
        <v>83</v>
      </c>
      <c r="D9" s="5">
        <v>4</v>
      </c>
      <c r="E9" s="5">
        <v>1</v>
      </c>
      <c r="F9" s="5">
        <v>126</v>
      </c>
    </row>
    <row r="10" spans="1:12" x14ac:dyDescent="0.25">
      <c r="A10" s="15">
        <v>2014</v>
      </c>
      <c r="B10" s="15">
        <v>39</v>
      </c>
      <c r="C10" s="15">
        <v>115</v>
      </c>
      <c r="D10" s="15">
        <v>0</v>
      </c>
      <c r="E10" s="15">
        <v>2</v>
      </c>
      <c r="F10" s="15">
        <v>156</v>
      </c>
    </row>
    <row r="11" spans="1:12" x14ac:dyDescent="0.25">
      <c r="A11" s="5">
        <v>2015</v>
      </c>
      <c r="B11" s="5">
        <v>35</v>
      </c>
      <c r="C11" s="5">
        <v>114</v>
      </c>
      <c r="D11" s="5">
        <v>3</v>
      </c>
      <c r="E11" s="5">
        <v>5</v>
      </c>
      <c r="F11" s="5">
        <v>157</v>
      </c>
    </row>
    <row r="12" spans="1:12" x14ac:dyDescent="0.25">
      <c r="A12" s="15">
        <v>2016</v>
      </c>
      <c r="B12" s="15">
        <v>38</v>
      </c>
      <c r="C12" s="15">
        <v>112</v>
      </c>
      <c r="D12" s="15">
        <v>0</v>
      </c>
      <c r="E12" s="15">
        <v>1</v>
      </c>
      <c r="F12" s="15">
        <v>151</v>
      </c>
    </row>
    <row r="13" spans="1:12" x14ac:dyDescent="0.25">
      <c r="A13" s="5">
        <v>2017</v>
      </c>
      <c r="B13" s="5">
        <v>39</v>
      </c>
      <c r="C13" s="5">
        <v>95</v>
      </c>
      <c r="D13" s="5">
        <v>10</v>
      </c>
      <c r="E13" s="5">
        <v>2</v>
      </c>
      <c r="F13" s="5">
        <v>146</v>
      </c>
    </row>
    <row r="14" spans="1:12" ht="15.75" thickBot="1" x14ac:dyDescent="0.3">
      <c r="A14" s="241" t="s">
        <v>243</v>
      </c>
      <c r="B14" s="241">
        <v>33</v>
      </c>
      <c r="C14" s="241">
        <v>100</v>
      </c>
      <c r="D14" s="241">
        <v>0</v>
      </c>
      <c r="E14" s="241">
        <v>1</v>
      </c>
      <c r="F14" s="241">
        <v>134</v>
      </c>
    </row>
    <row r="15" spans="1:12" ht="15.75" thickBot="1" x14ac:dyDescent="0.3">
      <c r="A15" s="43" t="s">
        <v>11</v>
      </c>
      <c r="B15" s="299">
        <v>40.799999999999997</v>
      </c>
      <c r="C15" s="299">
        <v>102.6</v>
      </c>
      <c r="D15" s="299">
        <v>1.6</v>
      </c>
      <c r="E15" s="299">
        <v>2.2000000000000002</v>
      </c>
      <c r="F15" s="299">
        <v>147.19999999999999</v>
      </c>
    </row>
    <row r="16" spans="1:12" ht="15.75" thickBot="1" x14ac:dyDescent="0.3">
      <c r="A16" s="101" t="s">
        <v>166</v>
      </c>
      <c r="B16" s="365">
        <v>37.799999999999997</v>
      </c>
      <c r="C16" s="365">
        <v>103.8</v>
      </c>
      <c r="D16" s="365">
        <v>3.4</v>
      </c>
      <c r="E16" s="365">
        <v>2.2000000000000002</v>
      </c>
      <c r="F16" s="365">
        <v>147.19999999999999</v>
      </c>
    </row>
    <row r="17" spans="1:8" ht="15.75" thickBot="1" x14ac:dyDescent="0.3">
      <c r="A17" s="248" t="s">
        <v>233</v>
      </c>
      <c r="B17" s="365">
        <v>36.799999999999997</v>
      </c>
      <c r="C17" s="365">
        <v>107.2</v>
      </c>
      <c r="D17" s="365">
        <v>2.6</v>
      </c>
      <c r="E17" s="365">
        <v>2.2000000000000002</v>
      </c>
      <c r="F17" s="365">
        <v>148.80000000000001</v>
      </c>
    </row>
    <row r="18" spans="1:8" ht="45.75" thickBot="1" x14ac:dyDescent="0.3">
      <c r="A18" s="102" t="s">
        <v>244</v>
      </c>
      <c r="B18" s="103">
        <v>-9.8039215686274522E-2</v>
      </c>
      <c r="C18" s="103">
        <v>4.4834307992202817E-2</v>
      </c>
      <c r="D18" s="103">
        <v>0.625</v>
      </c>
      <c r="E18" s="103">
        <v>0</v>
      </c>
      <c r="F18" s="103">
        <v>1.086956521739146E-2</v>
      </c>
    </row>
    <row r="19" spans="1:8" x14ac:dyDescent="0.25">
      <c r="A19" s="40" t="s">
        <v>12</v>
      </c>
    </row>
    <row r="21" spans="1:8" x14ac:dyDescent="0.25">
      <c r="A21" s="9" t="s">
        <v>88</v>
      </c>
    </row>
    <row r="24" spans="1:8" ht="15.75" thickBot="1" x14ac:dyDescent="0.3">
      <c r="A24" s="11" t="s">
        <v>316</v>
      </c>
    </row>
    <row r="25" spans="1:8" ht="30" x14ac:dyDescent="0.25">
      <c r="A25" s="249" t="s">
        <v>9</v>
      </c>
      <c r="B25" s="249" t="s">
        <v>28</v>
      </c>
      <c r="C25" s="249" t="s">
        <v>29</v>
      </c>
      <c r="D25" s="249" t="s">
        <v>31</v>
      </c>
      <c r="E25" s="249" t="s">
        <v>114</v>
      </c>
      <c r="F25" s="249" t="s">
        <v>16</v>
      </c>
      <c r="H25" s="11" t="s">
        <v>317</v>
      </c>
    </row>
    <row r="26" spans="1:8" x14ac:dyDescent="0.25">
      <c r="A26" s="273" t="s">
        <v>170</v>
      </c>
      <c r="B26" s="294">
        <f>AVERAGE(B4:B8)</f>
        <v>57</v>
      </c>
      <c r="C26" s="294">
        <f t="shared" ref="C26:F26" si="1">AVERAGE(C4:C8)</f>
        <v>127</v>
      </c>
      <c r="D26" s="294">
        <f t="shared" si="1"/>
        <v>3.8</v>
      </c>
      <c r="E26" s="294">
        <f t="shared" si="1"/>
        <v>1</v>
      </c>
      <c r="F26" s="294">
        <f t="shared" si="1"/>
        <v>188.8</v>
      </c>
    </row>
    <row r="27" spans="1:8" x14ac:dyDescent="0.25">
      <c r="A27" s="227" t="s">
        <v>171</v>
      </c>
      <c r="B27" s="88">
        <f t="shared" ref="B27:F32" si="2">AVERAGE(B5:B9)</f>
        <v>50.2</v>
      </c>
      <c r="C27" s="88">
        <f t="shared" si="2"/>
        <v>116.2</v>
      </c>
      <c r="D27" s="88">
        <f t="shared" si="2"/>
        <v>3.8</v>
      </c>
      <c r="E27" s="88">
        <f t="shared" si="2"/>
        <v>1</v>
      </c>
      <c r="F27" s="88">
        <f t="shared" si="2"/>
        <v>171.2</v>
      </c>
    </row>
    <row r="28" spans="1:8" x14ac:dyDescent="0.25">
      <c r="A28" s="106" t="s">
        <v>172</v>
      </c>
      <c r="B28" s="292">
        <f t="shared" si="2"/>
        <v>45.4</v>
      </c>
      <c r="C28" s="292">
        <f t="shared" si="2"/>
        <v>106.6</v>
      </c>
      <c r="D28" s="292">
        <f t="shared" si="2"/>
        <v>2.4</v>
      </c>
      <c r="E28" s="292">
        <f t="shared" si="2"/>
        <v>1.4</v>
      </c>
      <c r="F28" s="292">
        <f t="shared" si="2"/>
        <v>155.80000000000001</v>
      </c>
    </row>
    <row r="29" spans="1:8" x14ac:dyDescent="0.25">
      <c r="A29" s="227" t="s">
        <v>173</v>
      </c>
      <c r="B29" s="88">
        <f t="shared" si="2"/>
        <v>41.4</v>
      </c>
      <c r="C29" s="88">
        <f t="shared" si="2"/>
        <v>103.6</v>
      </c>
      <c r="D29" s="88">
        <f t="shared" si="2"/>
        <v>2.2000000000000002</v>
      </c>
      <c r="E29" s="88">
        <f t="shared" si="2"/>
        <v>2.2000000000000002</v>
      </c>
      <c r="F29" s="88">
        <f t="shared" si="2"/>
        <v>149.4</v>
      </c>
    </row>
    <row r="30" spans="1:8" x14ac:dyDescent="0.25">
      <c r="A30" s="106" t="s">
        <v>165</v>
      </c>
      <c r="B30" s="292">
        <f t="shared" si="2"/>
        <v>40.799999999999997</v>
      </c>
      <c r="C30" s="292">
        <f t="shared" si="2"/>
        <v>102.6</v>
      </c>
      <c r="D30" s="292">
        <f t="shared" si="2"/>
        <v>1.6</v>
      </c>
      <c r="E30" s="292">
        <f t="shared" si="2"/>
        <v>2.2000000000000002</v>
      </c>
      <c r="F30" s="292">
        <f t="shared" si="2"/>
        <v>147.19999999999999</v>
      </c>
    </row>
    <row r="31" spans="1:8" x14ac:dyDescent="0.25">
      <c r="A31" s="227" t="s">
        <v>166</v>
      </c>
      <c r="B31" s="88">
        <f t="shared" si="2"/>
        <v>37.799999999999997</v>
      </c>
      <c r="C31" s="88">
        <f t="shared" si="2"/>
        <v>103.8</v>
      </c>
      <c r="D31" s="88">
        <f t="shared" si="2"/>
        <v>3.4</v>
      </c>
      <c r="E31" s="88">
        <f t="shared" si="2"/>
        <v>2.2000000000000002</v>
      </c>
      <c r="F31" s="88">
        <f t="shared" si="2"/>
        <v>147.19999999999999</v>
      </c>
    </row>
    <row r="32" spans="1:8" ht="15.75" thickBot="1" x14ac:dyDescent="0.3">
      <c r="A32" s="275" t="s">
        <v>233</v>
      </c>
      <c r="B32" s="293">
        <f t="shared" si="2"/>
        <v>36.799999999999997</v>
      </c>
      <c r="C32" s="293">
        <f t="shared" si="2"/>
        <v>107.2</v>
      </c>
      <c r="D32" s="293">
        <f t="shared" si="2"/>
        <v>2.6</v>
      </c>
      <c r="E32" s="293">
        <f t="shared" si="2"/>
        <v>2.2000000000000002</v>
      </c>
      <c r="F32" s="293">
        <f t="shared" si="2"/>
        <v>148.80000000000001</v>
      </c>
    </row>
    <row r="33" spans="1:1" x14ac:dyDescent="0.25">
      <c r="A33" s="39" t="s">
        <v>12</v>
      </c>
    </row>
  </sheetData>
  <hyperlinks>
    <hyperlink ref="A21" location="Contents!A1" display="Home"/>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heetViews>
  <sheetFormatPr defaultRowHeight="15" x14ac:dyDescent="0.25"/>
  <cols>
    <col min="1" max="1" width="25.85546875" customWidth="1"/>
    <col min="4" max="4" width="13.140625" customWidth="1"/>
    <col min="5" max="5" width="12.7109375" customWidth="1"/>
  </cols>
  <sheetData>
    <row r="1" spans="1:12" ht="14.25" customHeight="1" x14ac:dyDescent="0.25">
      <c r="A1" s="11" t="s">
        <v>318</v>
      </c>
    </row>
    <row r="2" spans="1:12" ht="15.75" thickBot="1" x14ac:dyDescent="0.3">
      <c r="A2" s="11"/>
      <c r="H2" s="11" t="s">
        <v>319</v>
      </c>
    </row>
    <row r="3" spans="1:12" ht="45.75" thickBot="1" x14ac:dyDescent="0.3">
      <c r="A3" s="43" t="s">
        <v>9</v>
      </c>
      <c r="B3" s="43" t="s">
        <v>28</v>
      </c>
      <c r="C3" s="43" t="s">
        <v>29</v>
      </c>
      <c r="D3" s="43" t="s">
        <v>31</v>
      </c>
      <c r="E3" s="43" t="s">
        <v>114</v>
      </c>
      <c r="F3" s="43" t="s">
        <v>16</v>
      </c>
      <c r="H3" s="119"/>
      <c r="I3" s="119"/>
      <c r="J3" s="119"/>
      <c r="K3" s="119"/>
      <c r="L3" s="119" t="s">
        <v>114</v>
      </c>
    </row>
    <row r="4" spans="1:12" x14ac:dyDescent="0.25">
      <c r="A4" s="15">
        <v>2008</v>
      </c>
      <c r="B4" s="15">
        <v>19</v>
      </c>
      <c r="C4" s="15">
        <v>13</v>
      </c>
      <c r="D4" s="15">
        <v>0</v>
      </c>
      <c r="E4" s="15">
        <v>0</v>
      </c>
      <c r="F4" s="15">
        <v>32</v>
      </c>
      <c r="H4" s="120"/>
      <c r="I4" s="120"/>
      <c r="J4" s="120"/>
      <c r="K4" s="120"/>
      <c r="L4" s="120">
        <f t="shared" ref="L4" si="0">E15</f>
        <v>0</v>
      </c>
    </row>
    <row r="5" spans="1:12" x14ac:dyDescent="0.25">
      <c r="A5" s="5">
        <v>2009</v>
      </c>
      <c r="B5" s="5">
        <v>28</v>
      </c>
      <c r="C5" s="5">
        <v>12</v>
      </c>
      <c r="D5" s="5">
        <v>1</v>
      </c>
      <c r="E5" s="5">
        <v>0</v>
      </c>
      <c r="F5" s="5">
        <v>41</v>
      </c>
      <c r="H5" s="120"/>
      <c r="I5" s="121"/>
      <c r="J5" s="121"/>
      <c r="K5" s="121"/>
      <c r="L5" s="121">
        <f t="shared" ref="L5" si="1">E16</f>
        <v>0</v>
      </c>
    </row>
    <row r="6" spans="1:12" x14ac:dyDescent="0.25">
      <c r="A6" s="15">
        <v>2010</v>
      </c>
      <c r="B6" s="15">
        <v>19</v>
      </c>
      <c r="C6" s="15">
        <v>8</v>
      </c>
      <c r="D6" s="15">
        <v>0</v>
      </c>
      <c r="E6" s="15">
        <v>0</v>
      </c>
      <c r="F6" s="15">
        <v>27</v>
      </c>
    </row>
    <row r="7" spans="1:12" x14ac:dyDescent="0.25">
      <c r="A7" s="5">
        <v>2011</v>
      </c>
      <c r="B7" s="5">
        <v>12</v>
      </c>
      <c r="C7" s="5">
        <v>11</v>
      </c>
      <c r="D7" s="5">
        <v>1</v>
      </c>
      <c r="E7" s="5">
        <v>0</v>
      </c>
      <c r="F7" s="5">
        <v>24</v>
      </c>
    </row>
    <row r="8" spans="1:12" x14ac:dyDescent="0.25">
      <c r="A8" s="15">
        <v>2012</v>
      </c>
      <c r="B8" s="15">
        <v>17</v>
      </c>
      <c r="C8" s="15">
        <v>6</v>
      </c>
      <c r="D8" s="15">
        <v>0</v>
      </c>
      <c r="E8" s="15">
        <v>0</v>
      </c>
      <c r="F8" s="15">
        <v>23</v>
      </c>
    </row>
    <row r="9" spans="1:12" x14ac:dyDescent="0.25">
      <c r="A9" s="5">
        <v>2013</v>
      </c>
      <c r="B9" s="5">
        <v>9</v>
      </c>
      <c r="C9" s="5">
        <v>10</v>
      </c>
      <c r="D9" s="5">
        <v>1</v>
      </c>
      <c r="E9" s="5">
        <v>0</v>
      </c>
      <c r="F9" s="5">
        <v>20</v>
      </c>
    </row>
    <row r="10" spans="1:12" x14ac:dyDescent="0.25">
      <c r="A10" s="15">
        <v>2014</v>
      </c>
      <c r="B10" s="15">
        <v>14</v>
      </c>
      <c r="C10" s="15">
        <v>5</v>
      </c>
      <c r="D10" s="15">
        <v>0</v>
      </c>
      <c r="E10" s="15">
        <v>0</v>
      </c>
      <c r="F10" s="15">
        <v>19</v>
      </c>
    </row>
    <row r="11" spans="1:12" x14ac:dyDescent="0.25">
      <c r="A11" s="5">
        <v>2015</v>
      </c>
      <c r="B11" s="5">
        <v>16</v>
      </c>
      <c r="C11" s="5">
        <v>6</v>
      </c>
      <c r="D11" s="5">
        <v>0</v>
      </c>
      <c r="E11" s="5">
        <v>0</v>
      </c>
      <c r="F11" s="5">
        <v>22</v>
      </c>
    </row>
    <row r="12" spans="1:12" x14ac:dyDescent="0.25">
      <c r="A12" s="15">
        <v>2016</v>
      </c>
      <c r="B12" s="15">
        <v>12</v>
      </c>
      <c r="C12" s="15">
        <v>6</v>
      </c>
      <c r="D12" s="15">
        <v>1</v>
      </c>
      <c r="E12" s="15">
        <v>0</v>
      </c>
      <c r="F12" s="15">
        <v>19</v>
      </c>
    </row>
    <row r="13" spans="1:12" x14ac:dyDescent="0.25">
      <c r="A13" s="5">
        <v>2017</v>
      </c>
      <c r="B13" s="5">
        <v>10</v>
      </c>
      <c r="C13" s="5">
        <v>3</v>
      </c>
      <c r="D13" s="5">
        <v>0</v>
      </c>
      <c r="E13" s="5">
        <v>0</v>
      </c>
      <c r="F13" s="5">
        <v>13</v>
      </c>
    </row>
    <row r="14" spans="1:12" ht="15.75" thickBot="1" x14ac:dyDescent="0.3">
      <c r="A14" s="241" t="s">
        <v>243</v>
      </c>
      <c r="B14" s="241">
        <v>5</v>
      </c>
      <c r="C14" s="241">
        <v>9</v>
      </c>
      <c r="D14" s="241">
        <v>0</v>
      </c>
      <c r="E14" s="241">
        <v>0</v>
      </c>
      <c r="F14" s="241">
        <v>14</v>
      </c>
    </row>
    <row r="15" spans="1:12" ht="15.75" thickBot="1" x14ac:dyDescent="0.3">
      <c r="A15" s="43" t="s">
        <v>11</v>
      </c>
      <c r="B15" s="299">
        <v>13.6</v>
      </c>
      <c r="C15" s="299">
        <v>6.6</v>
      </c>
      <c r="D15" s="299">
        <v>0.4</v>
      </c>
      <c r="E15" s="299">
        <v>0</v>
      </c>
      <c r="F15" s="299">
        <v>20.6</v>
      </c>
    </row>
    <row r="16" spans="1:12" ht="15.75" thickBot="1" x14ac:dyDescent="0.3">
      <c r="A16" s="101" t="s">
        <v>166</v>
      </c>
      <c r="B16" s="365">
        <v>12.2</v>
      </c>
      <c r="C16" s="365">
        <v>6</v>
      </c>
      <c r="D16" s="365">
        <v>0.4</v>
      </c>
      <c r="E16" s="365">
        <v>0</v>
      </c>
      <c r="F16" s="365">
        <v>18.600000000000001</v>
      </c>
    </row>
    <row r="17" spans="1:8" ht="15.75" thickBot="1" x14ac:dyDescent="0.3">
      <c r="A17" s="248" t="s">
        <v>233</v>
      </c>
      <c r="B17" s="365">
        <v>11.4</v>
      </c>
      <c r="C17" s="365">
        <v>5.8</v>
      </c>
      <c r="D17" s="365">
        <v>0.2</v>
      </c>
      <c r="E17" s="365">
        <v>0</v>
      </c>
      <c r="F17" s="365">
        <v>17.399999999999999</v>
      </c>
    </row>
    <row r="18" spans="1:8" ht="45.75" thickBot="1" x14ac:dyDescent="0.3">
      <c r="A18" s="102" t="s">
        <v>240</v>
      </c>
      <c r="B18" s="103">
        <v>-0.16176470588235289</v>
      </c>
      <c r="C18" s="103">
        <v>-0.12121212121212119</v>
      </c>
      <c r="D18" s="103">
        <v>-0.5</v>
      </c>
      <c r="E18" s="103"/>
      <c r="F18" s="103">
        <v>-0.15533980582524284</v>
      </c>
    </row>
    <row r="19" spans="1:8" x14ac:dyDescent="0.25">
      <c r="A19" s="39" t="s">
        <v>12</v>
      </c>
    </row>
    <row r="21" spans="1:8" x14ac:dyDescent="0.25">
      <c r="A21" s="9" t="s">
        <v>88</v>
      </c>
      <c r="B21" s="379">
        <f>B17/Table16!B17</f>
        <v>3.3989266547406083E-2</v>
      </c>
      <c r="C21" s="379">
        <f>C17/Table16!C17</f>
        <v>1.3175829168559746E-2</v>
      </c>
      <c r="D21" s="379">
        <f>D17/Table16!D17</f>
        <v>5.9171597633136102E-3</v>
      </c>
      <c r="E21" s="379">
        <f>E17/Table16!E17</f>
        <v>0</v>
      </c>
      <c r="F21" s="379">
        <f>F17/Table16!F17</f>
        <v>2.1240234374999997E-2</v>
      </c>
    </row>
    <row r="24" spans="1:8" ht="15.75" thickBot="1" x14ac:dyDescent="0.3">
      <c r="A24" s="11" t="s">
        <v>320</v>
      </c>
    </row>
    <row r="25" spans="1:8" ht="45" x14ac:dyDescent="0.25">
      <c r="A25" s="249" t="s">
        <v>9</v>
      </c>
      <c r="B25" s="249" t="s">
        <v>28</v>
      </c>
      <c r="C25" s="249" t="s">
        <v>29</v>
      </c>
      <c r="D25" s="249" t="s">
        <v>31</v>
      </c>
      <c r="E25" s="249" t="s">
        <v>114</v>
      </c>
      <c r="F25" s="249" t="s">
        <v>16</v>
      </c>
      <c r="H25" s="11" t="s">
        <v>321</v>
      </c>
    </row>
    <row r="26" spans="1:8" x14ac:dyDescent="0.25">
      <c r="A26" s="273" t="s">
        <v>170</v>
      </c>
      <c r="B26" s="294">
        <f>AVERAGE(B4:B8)</f>
        <v>19</v>
      </c>
      <c r="C26" s="294">
        <f t="shared" ref="C26:F26" si="2">AVERAGE(C4:C8)</f>
        <v>10</v>
      </c>
      <c r="D26" s="294">
        <f t="shared" si="2"/>
        <v>0.4</v>
      </c>
      <c r="E26" s="294">
        <f t="shared" si="2"/>
        <v>0</v>
      </c>
      <c r="F26" s="294">
        <f t="shared" si="2"/>
        <v>29.4</v>
      </c>
    </row>
    <row r="27" spans="1:8" x14ac:dyDescent="0.25">
      <c r="A27" s="227" t="s">
        <v>171</v>
      </c>
      <c r="B27" s="88">
        <f t="shared" ref="B27:F32" si="3">AVERAGE(B5:B9)</f>
        <v>17</v>
      </c>
      <c r="C27" s="88">
        <f t="shared" si="3"/>
        <v>9.4</v>
      </c>
      <c r="D27" s="88">
        <f t="shared" si="3"/>
        <v>0.6</v>
      </c>
      <c r="E27" s="88">
        <f t="shared" si="3"/>
        <v>0</v>
      </c>
      <c r="F27" s="88">
        <f t="shared" si="3"/>
        <v>27</v>
      </c>
    </row>
    <row r="28" spans="1:8" x14ac:dyDescent="0.25">
      <c r="A28" s="106" t="s">
        <v>172</v>
      </c>
      <c r="B28" s="292">
        <f t="shared" si="3"/>
        <v>14.2</v>
      </c>
      <c r="C28" s="292">
        <f t="shared" si="3"/>
        <v>8</v>
      </c>
      <c r="D28" s="292">
        <f t="shared" si="3"/>
        <v>0.4</v>
      </c>
      <c r="E28" s="292">
        <f t="shared" si="3"/>
        <v>0</v>
      </c>
      <c r="F28" s="292">
        <f t="shared" si="3"/>
        <v>22.6</v>
      </c>
    </row>
    <row r="29" spans="1:8" x14ac:dyDescent="0.25">
      <c r="A29" s="227" t="s">
        <v>173</v>
      </c>
      <c r="B29" s="88">
        <f t="shared" si="3"/>
        <v>13.6</v>
      </c>
      <c r="C29" s="88">
        <f t="shared" si="3"/>
        <v>7.6</v>
      </c>
      <c r="D29" s="88">
        <f t="shared" si="3"/>
        <v>0.4</v>
      </c>
      <c r="E29" s="88">
        <f t="shared" si="3"/>
        <v>0</v>
      </c>
      <c r="F29" s="88">
        <f t="shared" si="3"/>
        <v>21.6</v>
      </c>
    </row>
    <row r="30" spans="1:8" x14ac:dyDescent="0.25">
      <c r="A30" s="106" t="s">
        <v>165</v>
      </c>
      <c r="B30" s="292">
        <f t="shared" si="3"/>
        <v>13.6</v>
      </c>
      <c r="C30" s="292">
        <f t="shared" si="3"/>
        <v>6.6</v>
      </c>
      <c r="D30" s="292">
        <f t="shared" si="3"/>
        <v>0.4</v>
      </c>
      <c r="E30" s="292">
        <f t="shared" si="3"/>
        <v>0</v>
      </c>
      <c r="F30" s="292">
        <f t="shared" si="3"/>
        <v>20.6</v>
      </c>
    </row>
    <row r="31" spans="1:8" x14ac:dyDescent="0.25">
      <c r="A31" s="227" t="s">
        <v>166</v>
      </c>
      <c r="B31" s="88">
        <f t="shared" si="3"/>
        <v>12.2</v>
      </c>
      <c r="C31" s="88">
        <f t="shared" si="3"/>
        <v>6</v>
      </c>
      <c r="D31" s="88">
        <f t="shared" si="3"/>
        <v>0.4</v>
      </c>
      <c r="E31" s="88">
        <f t="shared" si="3"/>
        <v>0</v>
      </c>
      <c r="F31" s="88">
        <f t="shared" si="3"/>
        <v>18.600000000000001</v>
      </c>
    </row>
    <row r="32" spans="1:8" ht="15.75" thickBot="1" x14ac:dyDescent="0.3">
      <c r="A32" s="275" t="s">
        <v>245</v>
      </c>
      <c r="B32" s="293">
        <f t="shared" si="3"/>
        <v>11.4</v>
      </c>
      <c r="C32" s="293">
        <f t="shared" si="3"/>
        <v>5.8</v>
      </c>
      <c r="D32" s="293">
        <f t="shared" si="3"/>
        <v>0.2</v>
      </c>
      <c r="E32" s="293">
        <f t="shared" si="3"/>
        <v>0</v>
      </c>
      <c r="F32" s="293">
        <f t="shared" si="3"/>
        <v>17.399999999999999</v>
      </c>
    </row>
    <row r="33" spans="1:1" x14ac:dyDescent="0.25">
      <c r="A33" s="39" t="s">
        <v>12</v>
      </c>
    </row>
  </sheetData>
  <hyperlinks>
    <hyperlink ref="A21" location="Contents!A1" display="Home"/>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3"/>
  <sheetViews>
    <sheetView workbookViewId="0"/>
  </sheetViews>
  <sheetFormatPr defaultRowHeight="15" x14ac:dyDescent="0.25"/>
  <cols>
    <col min="1" max="1" width="33" customWidth="1"/>
    <col min="4" max="5" width="13.28515625" customWidth="1"/>
  </cols>
  <sheetData>
    <row r="1" spans="1:12" x14ac:dyDescent="0.25">
      <c r="A1" s="11" t="s">
        <v>322</v>
      </c>
    </row>
    <row r="2" spans="1:12" ht="15.75" thickBot="1" x14ac:dyDescent="0.3">
      <c r="H2" s="11" t="s">
        <v>323</v>
      </c>
    </row>
    <row r="3" spans="1:12" ht="45.75" thickBot="1" x14ac:dyDescent="0.3">
      <c r="A3" s="43" t="s">
        <v>9</v>
      </c>
      <c r="B3" s="43" t="s">
        <v>28</v>
      </c>
      <c r="C3" s="43" t="s">
        <v>29</v>
      </c>
      <c r="D3" s="43" t="s">
        <v>31</v>
      </c>
      <c r="E3" s="43" t="s">
        <v>114</v>
      </c>
      <c r="F3" s="43" t="s">
        <v>16</v>
      </c>
      <c r="H3" s="119"/>
      <c r="I3" s="119"/>
      <c r="J3" s="119"/>
      <c r="K3" s="119"/>
      <c r="L3" s="119" t="s">
        <v>114</v>
      </c>
    </row>
    <row r="4" spans="1:12" x14ac:dyDescent="0.25">
      <c r="A4" s="15">
        <v>2008</v>
      </c>
      <c r="B4" s="15">
        <v>12</v>
      </c>
      <c r="C4" s="15">
        <v>8</v>
      </c>
      <c r="D4" s="15">
        <v>0</v>
      </c>
      <c r="E4" s="15">
        <v>0</v>
      </c>
      <c r="F4" s="15">
        <v>20</v>
      </c>
      <c r="H4" s="120"/>
      <c r="I4" s="120"/>
      <c r="J4" s="120"/>
      <c r="K4" s="120"/>
      <c r="L4" s="120">
        <f t="shared" ref="L4:L5" si="0">E15</f>
        <v>0</v>
      </c>
    </row>
    <row r="5" spans="1:12" x14ac:dyDescent="0.25">
      <c r="A5" s="5">
        <v>2009</v>
      </c>
      <c r="B5" s="5">
        <v>14</v>
      </c>
      <c r="C5" s="5">
        <v>8</v>
      </c>
      <c r="D5" s="5">
        <v>0</v>
      </c>
      <c r="E5" s="5">
        <v>0</v>
      </c>
      <c r="F5" s="5">
        <v>22</v>
      </c>
      <c r="H5" s="120"/>
      <c r="I5" s="121"/>
      <c r="J5" s="121"/>
      <c r="K5" s="121"/>
      <c r="L5" s="121">
        <f t="shared" si="0"/>
        <v>0</v>
      </c>
    </row>
    <row r="6" spans="1:12" x14ac:dyDescent="0.25">
      <c r="A6" s="15">
        <v>2010</v>
      </c>
      <c r="B6" s="15">
        <v>10</v>
      </c>
      <c r="C6" s="15">
        <v>6</v>
      </c>
      <c r="D6" s="15">
        <v>0</v>
      </c>
      <c r="E6" s="15">
        <v>0</v>
      </c>
      <c r="F6" s="15">
        <v>16</v>
      </c>
    </row>
    <row r="7" spans="1:12" x14ac:dyDescent="0.25">
      <c r="A7" s="5">
        <v>2011</v>
      </c>
      <c r="B7" s="5">
        <v>8</v>
      </c>
      <c r="C7" s="5">
        <v>8</v>
      </c>
      <c r="D7" s="5">
        <v>1</v>
      </c>
      <c r="E7" s="5">
        <v>0</v>
      </c>
      <c r="F7" s="5">
        <v>17</v>
      </c>
    </row>
    <row r="8" spans="1:12" x14ac:dyDescent="0.25">
      <c r="A8" s="15">
        <v>2012</v>
      </c>
      <c r="B8" s="15">
        <v>7</v>
      </c>
      <c r="C8" s="15">
        <v>2</v>
      </c>
      <c r="D8" s="15">
        <v>0</v>
      </c>
      <c r="E8" s="15">
        <v>0</v>
      </c>
      <c r="F8" s="15">
        <v>9</v>
      </c>
    </row>
    <row r="9" spans="1:12" x14ac:dyDescent="0.25">
      <c r="A9" s="5">
        <v>2013</v>
      </c>
      <c r="B9" s="5">
        <v>5</v>
      </c>
      <c r="C9" s="5">
        <v>7</v>
      </c>
      <c r="D9" s="5">
        <v>1</v>
      </c>
      <c r="E9" s="5">
        <v>0</v>
      </c>
      <c r="F9" s="5">
        <v>13</v>
      </c>
    </row>
    <row r="10" spans="1:12" x14ac:dyDescent="0.25">
      <c r="A10" s="15">
        <v>2014</v>
      </c>
      <c r="B10" s="15">
        <v>7</v>
      </c>
      <c r="C10" s="15">
        <v>5</v>
      </c>
      <c r="D10" s="15">
        <v>0</v>
      </c>
      <c r="E10" s="15">
        <v>0</v>
      </c>
      <c r="F10" s="15">
        <v>12</v>
      </c>
    </row>
    <row r="11" spans="1:12" x14ac:dyDescent="0.25">
      <c r="A11" s="5">
        <v>2015</v>
      </c>
      <c r="B11" s="5">
        <v>8</v>
      </c>
      <c r="C11" s="5">
        <v>1</v>
      </c>
      <c r="D11" s="5">
        <v>0</v>
      </c>
      <c r="E11" s="5">
        <v>0</v>
      </c>
      <c r="F11" s="5">
        <v>9</v>
      </c>
    </row>
    <row r="12" spans="1:12" x14ac:dyDescent="0.25">
      <c r="A12" s="15">
        <v>2016</v>
      </c>
      <c r="B12" s="15">
        <v>5</v>
      </c>
      <c r="C12" s="15">
        <v>5</v>
      </c>
      <c r="D12" s="15">
        <v>1</v>
      </c>
      <c r="E12" s="15">
        <v>0</v>
      </c>
      <c r="F12" s="15">
        <v>11</v>
      </c>
    </row>
    <row r="13" spans="1:12" x14ac:dyDescent="0.25">
      <c r="A13" s="5">
        <v>2017</v>
      </c>
      <c r="B13" s="5">
        <v>0</v>
      </c>
      <c r="C13" s="5">
        <v>3</v>
      </c>
      <c r="D13" s="5">
        <v>0</v>
      </c>
      <c r="E13" s="5">
        <v>0</v>
      </c>
      <c r="F13" s="5">
        <v>3</v>
      </c>
    </row>
    <row r="14" spans="1:12" ht="15.75" thickBot="1" x14ac:dyDescent="0.3">
      <c r="A14" s="241" t="s">
        <v>243</v>
      </c>
      <c r="B14" s="241">
        <v>2</v>
      </c>
      <c r="C14" s="241">
        <v>6</v>
      </c>
      <c r="D14" s="241">
        <v>0</v>
      </c>
      <c r="E14" s="241">
        <v>0</v>
      </c>
      <c r="F14" s="241">
        <v>8</v>
      </c>
    </row>
    <row r="15" spans="1:12" ht="15.75" thickBot="1" x14ac:dyDescent="0.3">
      <c r="A15" s="43" t="s">
        <v>11</v>
      </c>
      <c r="B15" s="299">
        <v>6.4</v>
      </c>
      <c r="C15" s="299">
        <v>4</v>
      </c>
      <c r="D15" s="147">
        <v>0.4</v>
      </c>
      <c r="E15" s="147">
        <v>0</v>
      </c>
      <c r="F15" s="299">
        <v>10.8</v>
      </c>
    </row>
    <row r="16" spans="1:12" ht="15.75" thickBot="1" x14ac:dyDescent="0.3">
      <c r="A16" s="101" t="s">
        <v>166</v>
      </c>
      <c r="B16" s="365">
        <v>5</v>
      </c>
      <c r="C16" s="365">
        <v>4.2</v>
      </c>
      <c r="D16" s="104">
        <v>0.4</v>
      </c>
      <c r="E16" s="104">
        <v>0</v>
      </c>
      <c r="F16" s="365">
        <v>9.6</v>
      </c>
    </row>
    <row r="17" spans="1:8" ht="15.75" thickBot="1" x14ac:dyDescent="0.3">
      <c r="A17" s="248" t="s">
        <v>233</v>
      </c>
      <c r="B17" s="365">
        <v>4.4000000000000004</v>
      </c>
      <c r="C17" s="365">
        <v>4</v>
      </c>
      <c r="D17" s="104">
        <v>0.2</v>
      </c>
      <c r="E17" s="104">
        <v>0</v>
      </c>
      <c r="F17" s="365">
        <v>8.6</v>
      </c>
    </row>
    <row r="18" spans="1:8" ht="45.75" thickBot="1" x14ac:dyDescent="0.3">
      <c r="A18" s="102" t="s">
        <v>244</v>
      </c>
      <c r="B18" s="103">
        <v>-0.3125</v>
      </c>
      <c r="C18" s="103">
        <v>0</v>
      </c>
      <c r="D18" s="103">
        <v>-0.5</v>
      </c>
      <c r="E18" s="103"/>
      <c r="F18" s="103">
        <v>-0.20370370370370378</v>
      </c>
    </row>
    <row r="19" spans="1:8" x14ac:dyDescent="0.25">
      <c r="A19" s="39" t="s">
        <v>12</v>
      </c>
    </row>
    <row r="21" spans="1:8" x14ac:dyDescent="0.25">
      <c r="A21" s="9" t="s">
        <v>88</v>
      </c>
    </row>
    <row r="24" spans="1:8" ht="15.75" thickBot="1" x14ac:dyDescent="0.3">
      <c r="A24" s="11" t="s">
        <v>324</v>
      </c>
    </row>
    <row r="25" spans="1:8" ht="45.75" thickBot="1" x14ac:dyDescent="0.3">
      <c r="A25" s="43" t="s">
        <v>9</v>
      </c>
      <c r="B25" s="43" t="s">
        <v>28</v>
      </c>
      <c r="C25" s="43" t="s">
        <v>29</v>
      </c>
      <c r="D25" s="43" t="s">
        <v>31</v>
      </c>
      <c r="E25" s="43" t="s">
        <v>114</v>
      </c>
      <c r="F25" s="43" t="s">
        <v>16</v>
      </c>
      <c r="H25" s="11" t="s">
        <v>325</v>
      </c>
    </row>
    <row r="26" spans="1:8" x14ac:dyDescent="0.25">
      <c r="A26" s="282" t="s">
        <v>170</v>
      </c>
      <c r="B26" s="291">
        <f>AVERAGE(B4:B8)</f>
        <v>10.199999999999999</v>
      </c>
      <c r="C26" s="291">
        <f t="shared" ref="C26:F26" si="1">AVERAGE(C4:C8)</f>
        <v>6.4</v>
      </c>
      <c r="D26" s="291">
        <f t="shared" si="1"/>
        <v>0.2</v>
      </c>
      <c r="E26" s="291">
        <f t="shared" si="1"/>
        <v>0</v>
      </c>
      <c r="F26" s="291">
        <f t="shared" si="1"/>
        <v>16.8</v>
      </c>
    </row>
    <row r="27" spans="1:8" x14ac:dyDescent="0.25">
      <c r="A27" s="227" t="s">
        <v>171</v>
      </c>
      <c r="B27" s="88">
        <f t="shared" ref="B27:F32" si="2">AVERAGE(B5:B9)</f>
        <v>8.8000000000000007</v>
      </c>
      <c r="C27" s="88">
        <f t="shared" si="2"/>
        <v>6.2</v>
      </c>
      <c r="D27" s="88">
        <f t="shared" si="2"/>
        <v>0.4</v>
      </c>
      <c r="E27" s="88">
        <f t="shared" si="2"/>
        <v>0</v>
      </c>
      <c r="F27" s="88">
        <f t="shared" si="2"/>
        <v>15.4</v>
      </c>
    </row>
    <row r="28" spans="1:8" x14ac:dyDescent="0.25">
      <c r="A28" s="106" t="s">
        <v>172</v>
      </c>
      <c r="B28" s="292">
        <f t="shared" si="2"/>
        <v>7.4</v>
      </c>
      <c r="C28" s="292">
        <f t="shared" si="2"/>
        <v>5.6</v>
      </c>
      <c r="D28" s="292">
        <f t="shared" si="2"/>
        <v>0.4</v>
      </c>
      <c r="E28" s="292">
        <f t="shared" si="2"/>
        <v>0</v>
      </c>
      <c r="F28" s="292">
        <f t="shared" si="2"/>
        <v>13.4</v>
      </c>
    </row>
    <row r="29" spans="1:8" x14ac:dyDescent="0.25">
      <c r="A29" s="227" t="s">
        <v>173</v>
      </c>
      <c r="B29" s="88">
        <f t="shared" si="2"/>
        <v>7</v>
      </c>
      <c r="C29" s="88">
        <f t="shared" si="2"/>
        <v>4.5999999999999996</v>
      </c>
      <c r="D29" s="88">
        <f t="shared" si="2"/>
        <v>0.4</v>
      </c>
      <c r="E29" s="88">
        <f t="shared" si="2"/>
        <v>0</v>
      </c>
      <c r="F29" s="88">
        <f t="shared" si="2"/>
        <v>12</v>
      </c>
    </row>
    <row r="30" spans="1:8" x14ac:dyDescent="0.25">
      <c r="A30" s="106" t="s">
        <v>165</v>
      </c>
      <c r="B30" s="292">
        <f t="shared" si="2"/>
        <v>6.4</v>
      </c>
      <c r="C30" s="292">
        <f t="shared" si="2"/>
        <v>4</v>
      </c>
      <c r="D30" s="292">
        <f t="shared" si="2"/>
        <v>0.4</v>
      </c>
      <c r="E30" s="292">
        <f t="shared" si="2"/>
        <v>0</v>
      </c>
      <c r="F30" s="292">
        <f t="shared" si="2"/>
        <v>10.8</v>
      </c>
    </row>
    <row r="31" spans="1:8" x14ac:dyDescent="0.25">
      <c r="A31" s="227" t="s">
        <v>166</v>
      </c>
      <c r="B31" s="88">
        <f t="shared" si="2"/>
        <v>5</v>
      </c>
      <c r="C31" s="88">
        <f t="shared" si="2"/>
        <v>4.2</v>
      </c>
      <c r="D31" s="88">
        <f t="shared" si="2"/>
        <v>0.4</v>
      </c>
      <c r="E31" s="88">
        <f t="shared" si="2"/>
        <v>0</v>
      </c>
      <c r="F31" s="88">
        <f t="shared" si="2"/>
        <v>9.6</v>
      </c>
    </row>
    <row r="32" spans="1:8" ht="15.75" thickBot="1" x14ac:dyDescent="0.3">
      <c r="A32" s="275" t="s">
        <v>233</v>
      </c>
      <c r="B32" s="293">
        <f t="shared" si="2"/>
        <v>4.4000000000000004</v>
      </c>
      <c r="C32" s="293">
        <f t="shared" si="2"/>
        <v>4</v>
      </c>
      <c r="D32" s="293">
        <f t="shared" si="2"/>
        <v>0.2</v>
      </c>
      <c r="E32" s="293">
        <f t="shared" si="2"/>
        <v>0</v>
      </c>
      <c r="F32" s="293">
        <f t="shared" si="2"/>
        <v>8.6</v>
      </c>
    </row>
    <row r="33" spans="1:1" x14ac:dyDescent="0.25">
      <c r="A33" s="39" t="s">
        <v>12</v>
      </c>
    </row>
  </sheetData>
  <hyperlinks>
    <hyperlink ref="A21" location="Contents!A1" display="Home"/>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2"/>
  <sheetViews>
    <sheetView zoomScale="85" zoomScaleNormal="85" workbookViewId="0"/>
  </sheetViews>
  <sheetFormatPr defaultRowHeight="15" x14ac:dyDescent="0.25"/>
  <cols>
    <col min="1" max="1" width="54.7109375" customWidth="1"/>
    <col min="2" max="4" width="18.42578125" customWidth="1"/>
    <col min="5" max="5" width="19" customWidth="1"/>
    <col min="6" max="7" width="17.140625" customWidth="1"/>
  </cols>
  <sheetData>
    <row r="1" spans="1:7" x14ac:dyDescent="0.25">
      <c r="A1" s="11" t="s">
        <v>326</v>
      </c>
    </row>
    <row r="2" spans="1:7" ht="15.75" thickBot="1" x14ac:dyDescent="0.3">
      <c r="B2" s="284"/>
      <c r="C2" s="284"/>
      <c r="D2" s="284"/>
      <c r="E2" s="284"/>
      <c r="F2" s="284"/>
      <c r="G2" s="284"/>
    </row>
    <row r="3" spans="1:7" x14ac:dyDescent="0.25">
      <c r="A3" s="434" t="s">
        <v>115</v>
      </c>
      <c r="B3" s="434" t="s">
        <v>116</v>
      </c>
      <c r="C3" s="434"/>
      <c r="D3" s="434"/>
      <c r="E3" s="434"/>
      <c r="F3" s="434"/>
      <c r="G3" s="434"/>
    </row>
    <row r="4" spans="1:7" ht="15.75" thickBot="1" x14ac:dyDescent="0.3">
      <c r="A4" s="435"/>
      <c r="B4" s="427" t="s">
        <v>94</v>
      </c>
      <c r="C4" s="427"/>
      <c r="D4" s="251"/>
      <c r="E4" s="436" t="s">
        <v>117</v>
      </c>
      <c r="F4" s="427"/>
      <c r="G4" s="427"/>
    </row>
    <row r="5" spans="1:7" ht="15.75" thickBot="1" x14ac:dyDescent="0.3">
      <c r="A5" s="427"/>
      <c r="B5" s="250" t="s">
        <v>165</v>
      </c>
      <c r="C5" s="250" t="s">
        <v>166</v>
      </c>
      <c r="D5" s="251" t="s">
        <v>233</v>
      </c>
      <c r="E5" s="250" t="s">
        <v>165</v>
      </c>
      <c r="F5" s="250" t="s">
        <v>166</v>
      </c>
      <c r="G5" s="251" t="s">
        <v>233</v>
      </c>
    </row>
    <row r="6" spans="1:7" x14ac:dyDescent="0.25">
      <c r="A6" s="252" t="s">
        <v>118</v>
      </c>
      <c r="B6" s="106">
        <v>131</v>
      </c>
      <c r="C6" s="106">
        <v>126</v>
      </c>
      <c r="D6" s="49">
        <v>129</v>
      </c>
      <c r="E6" s="3">
        <v>0.25338491295938104</v>
      </c>
      <c r="F6" s="3">
        <v>0.23908918406072105</v>
      </c>
      <c r="G6" s="3">
        <v>0.24112149532710281</v>
      </c>
    </row>
    <row r="7" spans="1:7" x14ac:dyDescent="0.25">
      <c r="A7" s="253" t="s">
        <v>120</v>
      </c>
      <c r="B7" s="227">
        <v>64</v>
      </c>
      <c r="C7" s="227">
        <v>72</v>
      </c>
      <c r="D7" s="51">
        <v>78</v>
      </c>
      <c r="E7" s="6">
        <v>0.12379110251450677</v>
      </c>
      <c r="F7" s="6">
        <v>0.13662239089184061</v>
      </c>
      <c r="G7" s="6">
        <v>0.14579439252336449</v>
      </c>
    </row>
    <row r="8" spans="1:7" x14ac:dyDescent="0.25">
      <c r="A8" s="252" t="s">
        <v>119</v>
      </c>
      <c r="B8" s="106">
        <v>68</v>
      </c>
      <c r="C8" s="106">
        <v>67</v>
      </c>
      <c r="D8" s="49">
        <v>71</v>
      </c>
      <c r="E8" s="3">
        <v>0.13152804642166344</v>
      </c>
      <c r="F8" s="3">
        <v>0.12713472485768501</v>
      </c>
      <c r="G8" s="3">
        <v>0.13271028037383178</v>
      </c>
    </row>
    <row r="9" spans="1:7" x14ac:dyDescent="0.25">
      <c r="A9" s="253" t="s">
        <v>121</v>
      </c>
      <c r="B9" s="227">
        <v>46</v>
      </c>
      <c r="C9" s="227">
        <v>45</v>
      </c>
      <c r="D9" s="51">
        <v>47</v>
      </c>
      <c r="E9" s="6">
        <v>8.8974854932301742E-2</v>
      </c>
      <c r="F9" s="6">
        <v>8.5388994307400379E-2</v>
      </c>
      <c r="G9" s="6">
        <v>8.7850467289719625E-2</v>
      </c>
    </row>
    <row r="10" spans="1:7" x14ac:dyDescent="0.25">
      <c r="A10" s="252" t="s">
        <v>124</v>
      </c>
      <c r="B10" s="106">
        <v>27</v>
      </c>
      <c r="C10" s="106">
        <v>31</v>
      </c>
      <c r="D10" s="49">
        <v>35</v>
      </c>
      <c r="E10" s="3">
        <v>5.2224371373307543E-2</v>
      </c>
      <c r="F10" s="3">
        <v>5.8823529411764705E-2</v>
      </c>
      <c r="G10" s="3">
        <v>6.5420560747663545E-2</v>
      </c>
    </row>
    <row r="11" spans="1:7" x14ac:dyDescent="0.25">
      <c r="A11" s="253" t="s">
        <v>123</v>
      </c>
      <c r="B11" s="227">
        <v>28</v>
      </c>
      <c r="C11" s="227">
        <v>29</v>
      </c>
      <c r="D11" s="51">
        <v>28</v>
      </c>
      <c r="E11" s="6">
        <v>5.4158607350096713E-2</v>
      </c>
      <c r="F11" s="6">
        <v>5.5028462998102469E-2</v>
      </c>
      <c r="G11" s="6">
        <v>5.2336448598130844E-2</v>
      </c>
    </row>
    <row r="12" spans="1:7" x14ac:dyDescent="0.25">
      <c r="A12" s="252" t="s">
        <v>122</v>
      </c>
      <c r="B12" s="106">
        <v>30</v>
      </c>
      <c r="C12" s="106">
        <v>29</v>
      </c>
      <c r="D12" s="49">
        <v>25</v>
      </c>
      <c r="E12" s="3">
        <v>5.8027079303675046E-2</v>
      </c>
      <c r="F12" s="3">
        <v>5.5028462998102469E-2</v>
      </c>
      <c r="G12" s="3">
        <v>4.6728971962616821E-2</v>
      </c>
    </row>
    <row r="13" spans="1:7" x14ac:dyDescent="0.25">
      <c r="A13" s="253" t="s">
        <v>125</v>
      </c>
      <c r="B13" s="227">
        <v>26</v>
      </c>
      <c r="C13" s="227">
        <v>23</v>
      </c>
      <c r="D13" s="51">
        <v>21</v>
      </c>
      <c r="E13" s="6">
        <v>5.0290135396518373E-2</v>
      </c>
      <c r="F13" s="6">
        <v>4.3643263757115747E-2</v>
      </c>
      <c r="G13" s="6">
        <v>3.925233644859813E-2</v>
      </c>
    </row>
    <row r="14" spans="1:7" x14ac:dyDescent="0.25">
      <c r="A14" s="252" t="s">
        <v>126</v>
      </c>
      <c r="B14" s="106">
        <v>17</v>
      </c>
      <c r="C14" s="106">
        <v>15</v>
      </c>
      <c r="D14" s="49">
        <v>15</v>
      </c>
      <c r="E14" s="3">
        <v>3.2882011605415859E-2</v>
      </c>
      <c r="F14" s="3">
        <v>2.8462998102466792E-2</v>
      </c>
      <c r="G14" s="3">
        <v>2.8037383177570093E-2</v>
      </c>
    </row>
    <row r="15" spans="1:7" x14ac:dyDescent="0.25">
      <c r="A15" s="283" t="s">
        <v>128</v>
      </c>
      <c r="B15" s="227">
        <v>13</v>
      </c>
      <c r="C15" s="227">
        <v>13</v>
      </c>
      <c r="D15" s="51">
        <v>15</v>
      </c>
      <c r="E15" s="6">
        <v>2.5145067698259187E-2</v>
      </c>
      <c r="F15" s="6">
        <v>2.4667931688804556E-2</v>
      </c>
      <c r="G15" s="6">
        <v>2.8037383177570093E-2</v>
      </c>
    </row>
    <row r="16" spans="1:7" ht="15.75" thickBot="1" x14ac:dyDescent="0.3">
      <c r="A16" s="252" t="s">
        <v>99</v>
      </c>
      <c r="B16" s="106">
        <v>67</v>
      </c>
      <c r="C16" s="106">
        <v>77</v>
      </c>
      <c r="D16" s="49">
        <v>71</v>
      </c>
      <c r="E16" s="3">
        <v>0.12959381044487428</v>
      </c>
      <c r="F16" s="3">
        <v>0.14611005692599621</v>
      </c>
      <c r="G16" s="3">
        <v>0.13271028037383178</v>
      </c>
    </row>
    <row r="17" spans="1:7" ht="15.75" thickBot="1" x14ac:dyDescent="0.3">
      <c r="A17" s="22" t="s">
        <v>16</v>
      </c>
      <c r="B17" s="246">
        <v>517</v>
      </c>
      <c r="C17" s="246">
        <v>527</v>
      </c>
      <c r="D17" s="100">
        <v>535</v>
      </c>
      <c r="E17" s="246">
        <v>517</v>
      </c>
      <c r="F17" s="246">
        <v>527</v>
      </c>
      <c r="G17" s="100">
        <v>535</v>
      </c>
    </row>
    <row r="18" spans="1:7" x14ac:dyDescent="0.25">
      <c r="A18" s="8" t="s">
        <v>12</v>
      </c>
    </row>
    <row r="19" spans="1:7" x14ac:dyDescent="0.25">
      <c r="D19" s="298"/>
    </row>
    <row r="20" spans="1:7" x14ac:dyDescent="0.25">
      <c r="A20" s="9" t="s">
        <v>88</v>
      </c>
    </row>
    <row r="22" spans="1:7" x14ac:dyDescent="0.25">
      <c r="A22" t="s">
        <v>365</v>
      </c>
    </row>
  </sheetData>
  <mergeCells count="4">
    <mergeCell ref="A3:A5"/>
    <mergeCell ref="B4:C4"/>
    <mergeCell ref="B3:G3"/>
    <mergeCell ref="E4:G4"/>
  </mergeCells>
  <hyperlinks>
    <hyperlink ref="A20" location="Contents!A1" display="Home"/>
  </hyperlinks>
  <pageMargins left="0.7" right="0.7" top="0.75" bottom="0.75" header="0.3" footer="0.3"/>
  <pageSetup paperSize="9" orientation="portrait" horizontalDpi="90" verticalDpi="90"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heetViews>
  <sheetFormatPr defaultRowHeight="15" x14ac:dyDescent="0.25"/>
  <cols>
    <col min="1" max="1" width="46.5703125" customWidth="1"/>
    <col min="2" max="4" width="13.140625" customWidth="1"/>
    <col min="5" max="7" width="13.28515625" customWidth="1"/>
  </cols>
  <sheetData>
    <row r="1" spans="1:7" x14ac:dyDescent="0.25">
      <c r="A1" s="11" t="s">
        <v>327</v>
      </c>
    </row>
    <row r="2" spans="1:7" ht="15.75" thickBot="1" x14ac:dyDescent="0.3">
      <c r="B2" s="284"/>
      <c r="C2" s="284"/>
      <c r="D2" s="284"/>
      <c r="E2" s="284"/>
      <c r="F2" s="284"/>
      <c r="G2" s="284"/>
    </row>
    <row r="3" spans="1:7" x14ac:dyDescent="0.25">
      <c r="A3" s="434" t="s">
        <v>115</v>
      </c>
      <c r="B3" s="434" t="s">
        <v>116</v>
      </c>
      <c r="C3" s="434"/>
      <c r="D3" s="434"/>
      <c r="E3" s="434"/>
      <c r="F3" s="434"/>
      <c r="G3" s="434"/>
    </row>
    <row r="4" spans="1:7" ht="15.75" thickBot="1" x14ac:dyDescent="0.3">
      <c r="A4" s="435"/>
      <c r="B4" s="427" t="s">
        <v>94</v>
      </c>
      <c r="C4" s="427"/>
      <c r="D4" s="295"/>
      <c r="E4" s="436" t="s">
        <v>117</v>
      </c>
      <c r="F4" s="427"/>
      <c r="G4" s="427"/>
    </row>
    <row r="5" spans="1:7" ht="15.75" thickBot="1" x14ac:dyDescent="0.3">
      <c r="A5" s="427"/>
      <c r="B5" s="296" t="s">
        <v>165</v>
      </c>
      <c r="C5" s="296" t="s">
        <v>166</v>
      </c>
      <c r="D5" s="100" t="s">
        <v>233</v>
      </c>
      <c r="E5" s="296" t="s">
        <v>165</v>
      </c>
      <c r="F5" s="296" t="s">
        <v>166</v>
      </c>
      <c r="G5" s="100" t="s">
        <v>233</v>
      </c>
    </row>
    <row r="6" spans="1:7" x14ac:dyDescent="0.25">
      <c r="A6" s="268" t="s">
        <v>127</v>
      </c>
      <c r="B6" s="106">
        <v>11</v>
      </c>
      <c r="C6" s="106">
        <v>11</v>
      </c>
      <c r="D6" s="49">
        <v>7</v>
      </c>
      <c r="E6" s="285">
        <v>0.22</v>
      </c>
      <c r="F6" s="107">
        <v>0.24444444444444444</v>
      </c>
      <c r="G6" s="107">
        <v>0.16666666666666666</v>
      </c>
    </row>
    <row r="7" spans="1:7" x14ac:dyDescent="0.25">
      <c r="A7" s="269" t="s">
        <v>119</v>
      </c>
      <c r="B7" s="227">
        <v>6</v>
      </c>
      <c r="C7" s="227">
        <v>6</v>
      </c>
      <c r="D7" s="51">
        <v>6</v>
      </c>
      <c r="E7" s="286">
        <v>0.12</v>
      </c>
      <c r="F7" s="105">
        <v>0.13333333333333333</v>
      </c>
      <c r="G7" s="105">
        <v>0.14285714285714285</v>
      </c>
    </row>
    <row r="8" spans="1:7" x14ac:dyDescent="0.25">
      <c r="A8" s="268" t="s">
        <v>124</v>
      </c>
      <c r="B8" s="106">
        <v>7</v>
      </c>
      <c r="C8" s="106">
        <v>6</v>
      </c>
      <c r="D8" s="49">
        <v>4</v>
      </c>
      <c r="E8" s="285">
        <v>0.14000000000000001</v>
      </c>
      <c r="F8" s="107">
        <v>0.13333333333333333</v>
      </c>
      <c r="G8" s="107">
        <v>9.5238095238095233E-2</v>
      </c>
    </row>
    <row r="9" spans="1:7" x14ac:dyDescent="0.25">
      <c r="A9" s="269" t="s">
        <v>120</v>
      </c>
      <c r="B9" s="227">
        <v>3</v>
      </c>
      <c r="C9" s="227">
        <v>4</v>
      </c>
      <c r="D9" s="51">
        <v>4</v>
      </c>
      <c r="E9" s="286">
        <v>0.06</v>
      </c>
      <c r="F9" s="105">
        <v>8.8888888888888892E-2</v>
      </c>
      <c r="G9" s="105">
        <v>9.5238095238095233E-2</v>
      </c>
    </row>
    <row r="10" spans="1:7" x14ac:dyDescent="0.25">
      <c r="A10" s="268" t="s">
        <v>121</v>
      </c>
      <c r="B10" s="106">
        <v>4</v>
      </c>
      <c r="C10" s="106">
        <v>4</v>
      </c>
      <c r="D10" s="49">
        <v>4</v>
      </c>
      <c r="E10" s="285">
        <v>0.08</v>
      </c>
      <c r="F10" s="107">
        <v>8.8888888888888892E-2</v>
      </c>
      <c r="G10" s="107">
        <v>9.5238095238095233E-2</v>
      </c>
    </row>
    <row r="11" spans="1:7" x14ac:dyDescent="0.25">
      <c r="A11" s="269" t="s">
        <v>128</v>
      </c>
      <c r="B11" s="227">
        <v>3</v>
      </c>
      <c r="C11" s="227">
        <v>3</v>
      </c>
      <c r="D11" s="51">
        <v>4</v>
      </c>
      <c r="E11" s="286">
        <v>0.06</v>
      </c>
      <c r="F11" s="105">
        <v>6.6666666666666666E-2</v>
      </c>
      <c r="G11" s="105">
        <v>9.5238095238095233E-2</v>
      </c>
    </row>
    <row r="12" spans="1:7" x14ac:dyDescent="0.25">
      <c r="A12" s="268" t="s">
        <v>126</v>
      </c>
      <c r="B12" s="106">
        <v>2</v>
      </c>
      <c r="C12" s="106">
        <v>2</v>
      </c>
      <c r="D12" s="49">
        <v>3</v>
      </c>
      <c r="E12" s="285">
        <v>0.04</v>
      </c>
      <c r="F12" s="107">
        <v>4.4444444444444446E-2</v>
      </c>
      <c r="G12" s="107">
        <v>7.1428571428571425E-2</v>
      </c>
    </row>
    <row r="13" spans="1:7" ht="15.75" thickBot="1" x14ac:dyDescent="0.3">
      <c r="A13" s="305" t="s">
        <v>129</v>
      </c>
      <c r="B13" s="227">
        <v>14</v>
      </c>
      <c r="C13" s="227">
        <v>9</v>
      </c>
      <c r="D13" s="51">
        <v>10</v>
      </c>
      <c r="E13" s="286">
        <v>0.28000000000000003</v>
      </c>
      <c r="F13" s="105">
        <v>0.2</v>
      </c>
      <c r="G13" s="105">
        <v>0.23809523809523808</v>
      </c>
    </row>
    <row r="14" spans="1:7" ht="15.75" thickBot="1" x14ac:dyDescent="0.3">
      <c r="A14" s="22" t="s">
        <v>16</v>
      </c>
      <c r="B14" s="270">
        <v>50</v>
      </c>
      <c r="C14" s="270">
        <v>45</v>
      </c>
      <c r="D14" s="270">
        <v>42</v>
      </c>
      <c r="E14" s="270">
        <v>50</v>
      </c>
      <c r="F14" s="270">
        <v>45</v>
      </c>
      <c r="G14" s="270">
        <v>42</v>
      </c>
    </row>
    <row r="15" spans="1:7" x14ac:dyDescent="0.25">
      <c r="A15" s="8" t="s">
        <v>12</v>
      </c>
    </row>
    <row r="17" spans="1:1" x14ac:dyDescent="0.25">
      <c r="A17" s="9" t="s">
        <v>88</v>
      </c>
    </row>
    <row r="19" spans="1:1" x14ac:dyDescent="0.25">
      <c r="A19" s="19" t="s">
        <v>328</v>
      </c>
    </row>
  </sheetData>
  <mergeCells count="4">
    <mergeCell ref="A3:A5"/>
    <mergeCell ref="B4:C4"/>
    <mergeCell ref="B3:G3"/>
    <mergeCell ref="E4:G4"/>
  </mergeCells>
  <hyperlinks>
    <hyperlink ref="A17" location="Contents!A1" display="Home"/>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heetViews>
  <sheetFormatPr defaultRowHeight="15" x14ac:dyDescent="0.25"/>
  <cols>
    <col min="1" max="1" width="19.5703125" customWidth="1"/>
    <col min="2" max="2" width="32.28515625" customWidth="1"/>
  </cols>
  <sheetData>
    <row r="1" spans="1:3" x14ac:dyDescent="0.25">
      <c r="A1" s="11" t="s">
        <v>329</v>
      </c>
    </row>
    <row r="2" spans="1:3" ht="15.75" thickBot="1" x14ac:dyDescent="0.3"/>
    <row r="3" spans="1:3" ht="30.75" thickBot="1" x14ac:dyDescent="0.3">
      <c r="A3" s="43" t="s">
        <v>9</v>
      </c>
      <c r="B3" s="43" t="s">
        <v>130</v>
      </c>
    </row>
    <row r="4" spans="1:3" x14ac:dyDescent="0.25">
      <c r="A4" s="15">
        <v>2008</v>
      </c>
      <c r="B4" s="15">
        <v>50</v>
      </c>
      <c r="C4" s="82">
        <f>$B$15</f>
        <v>26.2</v>
      </c>
    </row>
    <row r="5" spans="1:3" x14ac:dyDescent="0.25">
      <c r="A5" s="5">
        <v>2009</v>
      </c>
      <c r="B5" s="5">
        <v>64</v>
      </c>
      <c r="C5" s="82">
        <f t="shared" ref="C5:C14" si="0">$B$15</f>
        <v>26.2</v>
      </c>
    </row>
    <row r="6" spans="1:3" x14ac:dyDescent="0.25">
      <c r="A6" s="15">
        <v>2010</v>
      </c>
      <c r="B6" s="15">
        <v>42</v>
      </c>
      <c r="C6" s="82">
        <f t="shared" si="0"/>
        <v>26.2</v>
      </c>
    </row>
    <row r="7" spans="1:3" x14ac:dyDescent="0.25">
      <c r="A7" s="5">
        <v>2011</v>
      </c>
      <c r="B7" s="5">
        <v>33</v>
      </c>
      <c r="C7" s="82">
        <f t="shared" si="0"/>
        <v>26.2</v>
      </c>
    </row>
    <row r="8" spans="1:3" x14ac:dyDescent="0.25">
      <c r="A8" s="15">
        <v>2012</v>
      </c>
      <c r="B8" s="15">
        <v>31</v>
      </c>
      <c r="C8" s="82">
        <f t="shared" si="0"/>
        <v>26.2</v>
      </c>
    </row>
    <row r="9" spans="1:3" x14ac:dyDescent="0.25">
      <c r="A9" s="5">
        <v>2013</v>
      </c>
      <c r="B9" s="5">
        <v>23</v>
      </c>
      <c r="C9" s="82">
        <f t="shared" si="0"/>
        <v>26.2</v>
      </c>
    </row>
    <row r="10" spans="1:3" x14ac:dyDescent="0.25">
      <c r="A10" s="15">
        <v>2014</v>
      </c>
      <c r="B10" s="15">
        <v>29</v>
      </c>
      <c r="C10" s="82">
        <f t="shared" si="0"/>
        <v>26.2</v>
      </c>
    </row>
    <row r="11" spans="1:3" x14ac:dyDescent="0.25">
      <c r="A11" s="5">
        <v>2015</v>
      </c>
      <c r="B11" s="5">
        <v>25</v>
      </c>
      <c r="C11" s="82">
        <f t="shared" si="0"/>
        <v>26.2</v>
      </c>
    </row>
    <row r="12" spans="1:3" x14ac:dyDescent="0.25">
      <c r="A12" s="15">
        <v>2016</v>
      </c>
      <c r="B12" s="15">
        <v>23</v>
      </c>
      <c r="C12" s="82">
        <f t="shared" si="0"/>
        <v>26.2</v>
      </c>
    </row>
    <row r="13" spans="1:3" x14ac:dyDescent="0.25">
      <c r="A13" s="5">
        <v>2017</v>
      </c>
      <c r="B13" s="5">
        <v>26</v>
      </c>
      <c r="C13" s="82">
        <f t="shared" si="0"/>
        <v>26.2</v>
      </c>
    </row>
    <row r="14" spans="1:3" ht="15.75" thickBot="1" x14ac:dyDescent="0.3">
      <c r="A14" s="241">
        <v>2018</v>
      </c>
      <c r="B14" s="241">
        <v>26</v>
      </c>
      <c r="C14" s="82">
        <f t="shared" si="0"/>
        <v>26.2</v>
      </c>
    </row>
    <row r="15" spans="1:3" ht="30.75" thickBot="1" x14ac:dyDescent="0.3">
      <c r="A15" s="43" t="s">
        <v>11</v>
      </c>
      <c r="B15" s="299">
        <v>26.2</v>
      </c>
    </row>
    <row r="16" spans="1:3" x14ac:dyDescent="0.25">
      <c r="A16" s="39" t="s">
        <v>12</v>
      </c>
    </row>
    <row r="17" spans="1:3" x14ac:dyDescent="0.25">
      <c r="A17" s="9" t="s">
        <v>88</v>
      </c>
    </row>
    <row r="20" spans="1:3" x14ac:dyDescent="0.25">
      <c r="A20" s="11" t="s">
        <v>330</v>
      </c>
    </row>
    <row r="21" spans="1:3" ht="15.75" thickBot="1" x14ac:dyDescent="0.3"/>
    <row r="22" spans="1:3" ht="30.75" thickBot="1" x14ac:dyDescent="0.3">
      <c r="A22" s="43" t="s">
        <v>9</v>
      </c>
      <c r="B22" s="43" t="s">
        <v>130</v>
      </c>
    </row>
    <row r="23" spans="1:3" x14ac:dyDescent="0.25">
      <c r="A23" s="15" t="s">
        <v>170</v>
      </c>
      <c r="B23" s="327">
        <f>AVERAGE(B4:B8)</f>
        <v>44</v>
      </c>
      <c r="C23" s="82">
        <f>$B$30</f>
        <v>26.2</v>
      </c>
    </row>
    <row r="24" spans="1:3" x14ac:dyDescent="0.25">
      <c r="A24" s="5" t="s">
        <v>171</v>
      </c>
      <c r="B24" s="324">
        <f t="shared" ref="B24:B28" si="1">AVERAGE(B5:B9)</f>
        <v>38.6</v>
      </c>
      <c r="C24" s="82">
        <f t="shared" ref="C24:C29" si="2">$B$30</f>
        <v>26.2</v>
      </c>
    </row>
    <row r="25" spans="1:3" x14ac:dyDescent="0.25">
      <c r="A25" s="15" t="s">
        <v>172</v>
      </c>
      <c r="B25" s="327">
        <f t="shared" si="1"/>
        <v>31.6</v>
      </c>
      <c r="C25" s="82">
        <f t="shared" si="2"/>
        <v>26.2</v>
      </c>
    </row>
    <row r="26" spans="1:3" x14ac:dyDescent="0.25">
      <c r="A26" s="5" t="s">
        <v>173</v>
      </c>
      <c r="B26" s="324">
        <f t="shared" si="1"/>
        <v>28.2</v>
      </c>
      <c r="C26" s="82">
        <f t="shared" si="2"/>
        <v>26.2</v>
      </c>
    </row>
    <row r="27" spans="1:3" x14ac:dyDescent="0.25">
      <c r="A27" s="15" t="s">
        <v>165</v>
      </c>
      <c r="B27" s="327">
        <f t="shared" si="1"/>
        <v>26.2</v>
      </c>
      <c r="C27" s="82">
        <f t="shared" si="2"/>
        <v>26.2</v>
      </c>
    </row>
    <row r="28" spans="1:3" x14ac:dyDescent="0.25">
      <c r="A28" s="5" t="s">
        <v>166</v>
      </c>
      <c r="B28" s="324">
        <f t="shared" si="1"/>
        <v>25.2</v>
      </c>
      <c r="C28" s="82">
        <f t="shared" si="2"/>
        <v>26.2</v>
      </c>
    </row>
    <row r="29" spans="1:3" ht="15.75" thickBot="1" x14ac:dyDescent="0.3">
      <c r="A29" s="241" t="s">
        <v>233</v>
      </c>
      <c r="B29" s="327">
        <f>AVERAGE(B10:B14)</f>
        <v>25.8</v>
      </c>
      <c r="C29" s="82">
        <f t="shared" si="2"/>
        <v>26.2</v>
      </c>
    </row>
    <row r="30" spans="1:3" ht="30.75" thickBot="1" x14ac:dyDescent="0.3">
      <c r="A30" s="43" t="s">
        <v>11</v>
      </c>
      <c r="B30" s="299">
        <f>B27</f>
        <v>26.2</v>
      </c>
    </row>
    <row r="31" spans="1:3" x14ac:dyDescent="0.25">
      <c r="A31" s="39" t="s">
        <v>12</v>
      </c>
    </row>
  </sheetData>
  <hyperlinks>
    <hyperlink ref="A17" location="Contents!A1" display="Home"/>
  </hyperlinks>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1"/>
  <sheetViews>
    <sheetView workbookViewId="0"/>
  </sheetViews>
  <sheetFormatPr defaultRowHeight="15" x14ac:dyDescent="0.25"/>
  <cols>
    <col min="1" max="1" width="16.5703125" customWidth="1"/>
    <col min="2" max="2" width="42.42578125" customWidth="1"/>
  </cols>
  <sheetData>
    <row r="1" spans="1:3" x14ac:dyDescent="0.25">
      <c r="A1" s="11" t="s">
        <v>331</v>
      </c>
    </row>
    <row r="2" spans="1:3" ht="15.75" thickBot="1" x14ac:dyDescent="0.3"/>
    <row r="3" spans="1:3" ht="30.75" thickBot="1" x14ac:dyDescent="0.3">
      <c r="A3" s="43" t="s">
        <v>9</v>
      </c>
      <c r="B3" s="43" t="s">
        <v>131</v>
      </c>
    </row>
    <row r="4" spans="1:3" x14ac:dyDescent="0.25">
      <c r="A4" s="15">
        <v>2008</v>
      </c>
      <c r="B4" s="15">
        <v>6</v>
      </c>
      <c r="C4" s="109">
        <f>$B$15</f>
        <v>2.2000000000000002</v>
      </c>
    </row>
    <row r="5" spans="1:3" x14ac:dyDescent="0.25">
      <c r="A5" s="5">
        <v>2009</v>
      </c>
      <c r="B5" s="5">
        <v>5</v>
      </c>
      <c r="C5" s="109">
        <f t="shared" ref="C5:C14" si="0">$B$15</f>
        <v>2.2000000000000002</v>
      </c>
    </row>
    <row r="6" spans="1:3" x14ac:dyDescent="0.25">
      <c r="A6" s="15">
        <v>2010</v>
      </c>
      <c r="B6" s="15">
        <v>3</v>
      </c>
      <c r="C6" s="109">
        <f t="shared" si="0"/>
        <v>2.2000000000000002</v>
      </c>
    </row>
    <row r="7" spans="1:3" x14ac:dyDescent="0.25">
      <c r="A7" s="5">
        <v>2011</v>
      </c>
      <c r="B7" s="5">
        <v>2</v>
      </c>
      <c r="C7" s="109">
        <f t="shared" si="0"/>
        <v>2.2000000000000002</v>
      </c>
    </row>
    <row r="8" spans="1:3" x14ac:dyDescent="0.25">
      <c r="A8" s="15">
        <v>2012</v>
      </c>
      <c r="B8" s="15">
        <v>1</v>
      </c>
      <c r="C8" s="109">
        <f t="shared" si="0"/>
        <v>2.2000000000000002</v>
      </c>
    </row>
    <row r="9" spans="1:3" x14ac:dyDescent="0.25">
      <c r="A9" s="5">
        <v>2013</v>
      </c>
      <c r="B9" s="5">
        <v>5</v>
      </c>
      <c r="C9" s="109">
        <f t="shared" si="0"/>
        <v>2.2000000000000002</v>
      </c>
    </row>
    <row r="10" spans="1:3" x14ac:dyDescent="0.25">
      <c r="A10" s="15">
        <v>2014</v>
      </c>
      <c r="B10" s="15">
        <v>2</v>
      </c>
      <c r="C10" s="109">
        <f t="shared" si="0"/>
        <v>2.2000000000000002</v>
      </c>
    </row>
    <row r="11" spans="1:3" x14ac:dyDescent="0.25">
      <c r="A11" s="5">
        <v>2015</v>
      </c>
      <c r="B11" s="5">
        <v>0</v>
      </c>
      <c r="C11" s="109">
        <f t="shared" si="0"/>
        <v>2.2000000000000002</v>
      </c>
    </row>
    <row r="12" spans="1:3" x14ac:dyDescent="0.25">
      <c r="A12" s="15">
        <v>2016</v>
      </c>
      <c r="B12" s="15">
        <v>3</v>
      </c>
      <c r="C12" s="109">
        <f t="shared" si="0"/>
        <v>2.2000000000000002</v>
      </c>
    </row>
    <row r="13" spans="1:3" x14ac:dyDescent="0.25">
      <c r="A13" s="123">
        <v>2017</v>
      </c>
      <c r="B13" s="123">
        <v>1</v>
      </c>
      <c r="C13" s="109">
        <f t="shared" si="0"/>
        <v>2.2000000000000002</v>
      </c>
    </row>
    <row r="14" spans="1:3" ht="15.75" thickBot="1" x14ac:dyDescent="0.3">
      <c r="A14" s="241">
        <v>2018</v>
      </c>
      <c r="B14" s="241">
        <v>1</v>
      </c>
      <c r="C14" s="109">
        <f t="shared" si="0"/>
        <v>2.2000000000000002</v>
      </c>
    </row>
    <row r="15" spans="1:3" ht="30.75" thickBot="1" x14ac:dyDescent="0.3">
      <c r="A15" s="43" t="s">
        <v>11</v>
      </c>
      <c r="B15" s="299">
        <v>2.2000000000000002</v>
      </c>
    </row>
    <row r="16" spans="1:3" x14ac:dyDescent="0.25">
      <c r="A16" s="8" t="s">
        <v>12</v>
      </c>
    </row>
    <row r="18" spans="1:3" x14ac:dyDescent="0.25">
      <c r="A18" s="9" t="s">
        <v>88</v>
      </c>
    </row>
    <row r="20" spans="1:3" x14ac:dyDescent="0.25">
      <c r="A20" s="11" t="s">
        <v>332</v>
      </c>
    </row>
    <row r="21" spans="1:3" ht="15.75" thickBot="1" x14ac:dyDescent="0.3"/>
    <row r="22" spans="1:3" ht="30.75" thickBot="1" x14ac:dyDescent="0.3">
      <c r="A22" s="43" t="s">
        <v>9</v>
      </c>
      <c r="B22" s="43" t="s">
        <v>131</v>
      </c>
    </row>
    <row r="23" spans="1:3" x14ac:dyDescent="0.25">
      <c r="A23" s="15" t="s">
        <v>170</v>
      </c>
      <c r="B23" s="327">
        <f>AVERAGE(B4:B8)</f>
        <v>3.4</v>
      </c>
      <c r="C23" s="82">
        <f>$B$30</f>
        <v>2.2000000000000002</v>
      </c>
    </row>
    <row r="24" spans="1:3" x14ac:dyDescent="0.25">
      <c r="A24" s="5" t="s">
        <v>171</v>
      </c>
      <c r="B24" s="324">
        <f t="shared" ref="B24:B29" si="1">AVERAGE(B5:B9)</f>
        <v>3.2</v>
      </c>
      <c r="C24" s="82">
        <f t="shared" ref="C24:C29" si="2">$B$30</f>
        <v>2.2000000000000002</v>
      </c>
    </row>
    <row r="25" spans="1:3" x14ac:dyDescent="0.25">
      <c r="A25" s="15" t="s">
        <v>172</v>
      </c>
      <c r="B25" s="327">
        <f t="shared" si="1"/>
        <v>2.6</v>
      </c>
      <c r="C25" s="82">
        <f t="shared" si="2"/>
        <v>2.2000000000000002</v>
      </c>
    </row>
    <row r="26" spans="1:3" x14ac:dyDescent="0.25">
      <c r="A26" s="5" t="s">
        <v>173</v>
      </c>
      <c r="B26" s="324">
        <f t="shared" si="1"/>
        <v>2</v>
      </c>
      <c r="C26" s="82">
        <f t="shared" si="2"/>
        <v>2.2000000000000002</v>
      </c>
    </row>
    <row r="27" spans="1:3" x14ac:dyDescent="0.25">
      <c r="A27" s="15" t="s">
        <v>165</v>
      </c>
      <c r="B27" s="327">
        <f t="shared" si="1"/>
        <v>2.2000000000000002</v>
      </c>
      <c r="C27" s="82">
        <f t="shared" si="2"/>
        <v>2.2000000000000002</v>
      </c>
    </row>
    <row r="28" spans="1:3" x14ac:dyDescent="0.25">
      <c r="A28" s="5" t="s">
        <v>166</v>
      </c>
      <c r="B28" s="324">
        <f t="shared" si="1"/>
        <v>2.2000000000000002</v>
      </c>
      <c r="C28" s="82">
        <f t="shared" si="2"/>
        <v>2.2000000000000002</v>
      </c>
    </row>
    <row r="29" spans="1:3" ht="15.75" thickBot="1" x14ac:dyDescent="0.3">
      <c r="A29" s="241" t="s">
        <v>233</v>
      </c>
      <c r="B29" s="327">
        <f t="shared" si="1"/>
        <v>1.4</v>
      </c>
      <c r="C29" s="82">
        <f t="shared" si="2"/>
        <v>2.2000000000000002</v>
      </c>
    </row>
    <row r="30" spans="1:3" ht="30.75" thickBot="1" x14ac:dyDescent="0.3">
      <c r="A30" s="43" t="s">
        <v>11</v>
      </c>
      <c r="B30" s="299">
        <f>B27</f>
        <v>2.2000000000000002</v>
      </c>
    </row>
    <row r="31" spans="1:3" x14ac:dyDescent="0.25">
      <c r="A31" s="39" t="s">
        <v>12</v>
      </c>
    </row>
  </sheetData>
  <hyperlinks>
    <hyperlink ref="A18" location="Contents!A1" display="Home"/>
  </hyperlinks>
  <pageMargins left="0.7" right="0.7" top="0.75" bottom="0.75" header="0.3" footer="0.3"/>
  <pageSetup paperSize="9" orientation="portrait" horizontalDpi="90" verticalDpi="9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
  <sheetViews>
    <sheetView workbookViewId="0"/>
  </sheetViews>
  <sheetFormatPr defaultRowHeight="15" x14ac:dyDescent="0.25"/>
  <cols>
    <col min="1" max="1" width="12" customWidth="1"/>
  </cols>
  <sheetData>
    <row r="1" spans="1:15" x14ac:dyDescent="0.25">
      <c r="A1" s="11" t="s">
        <v>254</v>
      </c>
    </row>
    <row r="2" spans="1:15" ht="15.75" thickBot="1" x14ac:dyDescent="0.3"/>
    <row r="3" spans="1:15" ht="96" customHeight="1" x14ac:dyDescent="0.25">
      <c r="A3" s="438" t="s">
        <v>9</v>
      </c>
      <c r="B3" s="438" t="s">
        <v>10</v>
      </c>
      <c r="C3" s="437" t="s">
        <v>333</v>
      </c>
      <c r="D3" s="437"/>
      <c r="E3" s="437" t="s">
        <v>334</v>
      </c>
      <c r="F3" s="437"/>
      <c r="G3" s="437" t="s">
        <v>335</v>
      </c>
      <c r="H3" s="437"/>
      <c r="I3" s="437" t="s">
        <v>336</v>
      </c>
      <c r="J3" s="437"/>
    </row>
    <row r="4" spans="1:15" ht="29.25" customHeight="1" thickBot="1" x14ac:dyDescent="0.3">
      <c r="A4" s="439"/>
      <c r="B4" s="439"/>
      <c r="C4" s="45" t="s">
        <v>132</v>
      </c>
      <c r="D4" s="45" t="s">
        <v>95</v>
      </c>
      <c r="E4" s="45" t="s">
        <v>132</v>
      </c>
      <c r="F4" s="45" t="s">
        <v>95</v>
      </c>
      <c r="G4" s="45" t="s">
        <v>132</v>
      </c>
      <c r="H4" s="45" t="s">
        <v>95</v>
      </c>
      <c r="I4" s="45" t="s">
        <v>132</v>
      </c>
      <c r="J4" s="45" t="s">
        <v>95</v>
      </c>
    </row>
    <row r="5" spans="1:15" x14ac:dyDescent="0.25">
      <c r="A5" s="15">
        <v>2008</v>
      </c>
      <c r="B5" s="15">
        <v>406</v>
      </c>
      <c r="C5" s="15">
        <v>168</v>
      </c>
      <c r="D5" s="3">
        <v>0.41379310344827586</v>
      </c>
      <c r="E5" s="15">
        <v>119</v>
      </c>
      <c r="F5" s="3">
        <v>0.29310344827586204</v>
      </c>
      <c r="G5" s="15">
        <v>11</v>
      </c>
      <c r="H5" s="3">
        <v>2.7093596059113302E-2</v>
      </c>
      <c r="I5" s="15">
        <v>6</v>
      </c>
      <c r="J5" s="3">
        <v>1.4778325123152709E-2</v>
      </c>
    </row>
    <row r="6" spans="1:15" x14ac:dyDescent="0.25">
      <c r="A6" s="5">
        <v>2009</v>
      </c>
      <c r="B6" s="5">
        <v>419</v>
      </c>
      <c r="C6" s="5">
        <v>162</v>
      </c>
      <c r="D6" s="6">
        <v>0.38663484486873506</v>
      </c>
      <c r="E6" s="5">
        <v>129</v>
      </c>
      <c r="F6" s="6">
        <v>0.30787589498806683</v>
      </c>
      <c r="G6" s="5">
        <v>11</v>
      </c>
      <c r="H6" s="6">
        <v>2.6252983293556086E-2</v>
      </c>
      <c r="I6" s="5">
        <v>6</v>
      </c>
      <c r="J6" s="6">
        <v>1.4319809069212411E-2</v>
      </c>
      <c r="O6" t="s">
        <v>367</v>
      </c>
    </row>
    <row r="7" spans="1:15" x14ac:dyDescent="0.25">
      <c r="A7" s="15">
        <v>2010</v>
      </c>
      <c r="B7" s="15">
        <v>283</v>
      </c>
      <c r="C7" s="15">
        <v>121</v>
      </c>
      <c r="D7" s="3">
        <v>0.42756183745583037</v>
      </c>
      <c r="E7" s="15">
        <v>100</v>
      </c>
      <c r="F7" s="3">
        <v>0.35335689045936397</v>
      </c>
      <c r="G7" s="15">
        <v>10</v>
      </c>
      <c r="H7" s="3">
        <v>3.5335689045936397E-2</v>
      </c>
      <c r="I7" s="15">
        <v>5</v>
      </c>
      <c r="J7" s="3">
        <v>1.7667844522968199E-2</v>
      </c>
    </row>
    <row r="8" spans="1:15" x14ac:dyDescent="0.25">
      <c r="A8" s="5">
        <v>2011</v>
      </c>
      <c r="B8" s="5">
        <v>301</v>
      </c>
      <c r="C8" s="5">
        <v>100</v>
      </c>
      <c r="D8" s="6">
        <v>0.33222591362126247</v>
      </c>
      <c r="E8" s="5">
        <v>77</v>
      </c>
      <c r="F8" s="6">
        <v>0.2558139534883721</v>
      </c>
      <c r="G8" s="5">
        <v>8</v>
      </c>
      <c r="H8" s="6">
        <v>2.6578073089700997E-2</v>
      </c>
      <c r="I8" s="5">
        <v>6</v>
      </c>
      <c r="J8" s="6">
        <v>1.9933554817275746E-2</v>
      </c>
    </row>
    <row r="9" spans="1:15" x14ac:dyDescent="0.25">
      <c r="A9" s="15">
        <v>2012</v>
      </c>
      <c r="B9" s="15">
        <v>294</v>
      </c>
      <c r="C9" s="15">
        <v>93</v>
      </c>
      <c r="D9" s="3">
        <v>0.31632653061224492</v>
      </c>
      <c r="E9" s="15">
        <v>68</v>
      </c>
      <c r="F9" s="3">
        <v>0.23129251700680273</v>
      </c>
      <c r="G9" s="15">
        <v>6</v>
      </c>
      <c r="H9" s="3">
        <v>2.0408163265306121E-2</v>
      </c>
      <c r="I9" s="15">
        <v>1</v>
      </c>
      <c r="J9" s="3">
        <v>3.4013605442176869E-3</v>
      </c>
    </row>
    <row r="10" spans="1:15" x14ac:dyDescent="0.25">
      <c r="A10" s="5">
        <v>2013</v>
      </c>
      <c r="B10" s="5">
        <v>263</v>
      </c>
      <c r="C10" s="5">
        <v>85</v>
      </c>
      <c r="D10" s="6">
        <v>0.32319391634980987</v>
      </c>
      <c r="E10" s="5">
        <v>54</v>
      </c>
      <c r="F10" s="6">
        <v>0.20532319391634982</v>
      </c>
      <c r="G10" s="5">
        <v>6</v>
      </c>
      <c r="H10" s="6">
        <v>2.2813688212927757E-2</v>
      </c>
      <c r="I10" s="5">
        <v>4</v>
      </c>
      <c r="J10" s="6">
        <v>1.5209125475285171E-2</v>
      </c>
    </row>
    <row r="11" spans="1:15" x14ac:dyDescent="0.25">
      <c r="A11" s="15">
        <v>2014</v>
      </c>
      <c r="B11" s="15">
        <v>243</v>
      </c>
      <c r="C11" s="15">
        <v>104</v>
      </c>
      <c r="D11" s="3">
        <v>0.4279835390946502</v>
      </c>
      <c r="E11" s="15">
        <v>71</v>
      </c>
      <c r="F11" s="3">
        <v>0.29218106995884774</v>
      </c>
      <c r="G11" s="15">
        <v>7</v>
      </c>
      <c r="H11" s="3">
        <v>2.8806584362139918E-2</v>
      </c>
      <c r="I11" s="15">
        <v>3</v>
      </c>
      <c r="J11" s="3">
        <v>1.2345679012345678E-2</v>
      </c>
    </row>
    <row r="12" spans="1:15" x14ac:dyDescent="0.25">
      <c r="A12" s="5">
        <v>2015</v>
      </c>
      <c r="B12" s="5">
        <v>293</v>
      </c>
      <c r="C12" s="5">
        <v>106</v>
      </c>
      <c r="D12" s="6">
        <v>0.36177474402730375</v>
      </c>
      <c r="E12" s="5">
        <v>78</v>
      </c>
      <c r="F12" s="6">
        <v>0.26621160409556316</v>
      </c>
      <c r="G12" s="5">
        <v>6</v>
      </c>
      <c r="H12" s="6">
        <v>2.0477815699658702E-2</v>
      </c>
      <c r="I12" s="5">
        <v>3</v>
      </c>
      <c r="J12" s="6">
        <v>1.0238907849829351E-2</v>
      </c>
    </row>
    <row r="13" spans="1:15" x14ac:dyDescent="0.25">
      <c r="A13" s="15">
        <v>2016</v>
      </c>
      <c r="B13" s="15">
        <v>322</v>
      </c>
      <c r="C13" s="15">
        <v>115</v>
      </c>
      <c r="D13" s="3">
        <v>0.35714285714285715</v>
      </c>
      <c r="E13" s="15">
        <v>80</v>
      </c>
      <c r="F13" s="3">
        <v>0.2484472049689441</v>
      </c>
      <c r="G13" s="15">
        <v>7</v>
      </c>
      <c r="H13" s="3">
        <v>2.1739130434782608E-2</v>
      </c>
      <c r="I13" s="15">
        <v>5</v>
      </c>
      <c r="J13" s="3">
        <v>1.5527950310559006E-2</v>
      </c>
    </row>
    <row r="14" spans="1:15" x14ac:dyDescent="0.25">
      <c r="A14" s="5">
        <v>2017</v>
      </c>
      <c r="B14" s="5">
        <v>278</v>
      </c>
      <c r="C14" s="5">
        <v>99</v>
      </c>
      <c r="D14" s="6">
        <v>0.35611510791366907</v>
      </c>
      <c r="E14" s="5">
        <v>80</v>
      </c>
      <c r="F14" s="6">
        <v>0.28776978417266186</v>
      </c>
      <c r="G14" s="5">
        <v>5</v>
      </c>
      <c r="H14" s="6">
        <v>1.7985611510791366E-2</v>
      </c>
      <c r="I14" s="5">
        <v>0</v>
      </c>
      <c r="J14" s="6">
        <v>0</v>
      </c>
    </row>
    <row r="15" spans="1:15" ht="15.75" thickBot="1" x14ac:dyDescent="0.3">
      <c r="A15" s="241">
        <v>2018</v>
      </c>
      <c r="B15" s="241">
        <v>258</v>
      </c>
      <c r="C15" s="241">
        <v>89</v>
      </c>
      <c r="D15" s="3">
        <v>0.34496124031007752</v>
      </c>
      <c r="E15" s="241">
        <v>68</v>
      </c>
      <c r="F15" s="3">
        <v>0.26356589147286824</v>
      </c>
      <c r="G15" s="241">
        <v>5</v>
      </c>
      <c r="H15" s="3">
        <v>1.937984496124031E-2</v>
      </c>
      <c r="I15" s="241">
        <v>4</v>
      </c>
      <c r="J15" s="3">
        <v>1.5503875968992248E-2</v>
      </c>
    </row>
    <row r="16" spans="1:15" ht="30.75" thickBot="1" x14ac:dyDescent="0.3">
      <c r="A16" s="43" t="s">
        <v>11</v>
      </c>
      <c r="B16" s="299">
        <v>283</v>
      </c>
      <c r="C16" s="299">
        <v>100.6</v>
      </c>
      <c r="D16" s="46">
        <v>0.35547703180212015</v>
      </c>
      <c r="E16" s="299">
        <v>70.2</v>
      </c>
      <c r="F16" s="46">
        <v>0.2480565371024735</v>
      </c>
      <c r="G16" s="299">
        <v>6.4</v>
      </c>
      <c r="H16" s="46">
        <v>2.2614840989399296E-2</v>
      </c>
      <c r="I16" s="299">
        <v>3.2</v>
      </c>
      <c r="J16" s="46">
        <v>1.1307420494699648E-2</v>
      </c>
    </row>
    <row r="17" spans="1:12" x14ac:dyDescent="0.25">
      <c r="A17" s="38" t="s">
        <v>133</v>
      </c>
    </row>
    <row r="18" spans="1:12" x14ac:dyDescent="0.25">
      <c r="B18" s="298"/>
    </row>
    <row r="19" spans="1:12" x14ac:dyDescent="0.25">
      <c r="A19" s="9" t="s">
        <v>88</v>
      </c>
    </row>
    <row r="20" spans="1:12" x14ac:dyDescent="0.25">
      <c r="A20" s="11" t="s">
        <v>255</v>
      </c>
    </row>
    <row r="21" spans="1:12" ht="15.75" thickBot="1" x14ac:dyDescent="0.3"/>
    <row r="22" spans="1:12" ht="84.75" customHeight="1" x14ac:dyDescent="0.25">
      <c r="A22" s="438" t="s">
        <v>9</v>
      </c>
      <c r="B22" s="438" t="s">
        <v>10</v>
      </c>
      <c r="C22" s="437" t="s">
        <v>333</v>
      </c>
      <c r="D22" s="437"/>
      <c r="E22" s="437" t="s">
        <v>334</v>
      </c>
      <c r="F22" s="437"/>
      <c r="G22" s="437" t="s">
        <v>335</v>
      </c>
      <c r="H22" s="437"/>
      <c r="I22" s="437" t="s">
        <v>336</v>
      </c>
      <c r="J22" s="437"/>
    </row>
    <row r="23" spans="1:12" ht="15.75" thickBot="1" x14ac:dyDescent="0.3">
      <c r="A23" s="439"/>
      <c r="B23" s="439"/>
      <c r="C23" s="45" t="s">
        <v>132</v>
      </c>
      <c r="D23" s="45" t="s">
        <v>95</v>
      </c>
      <c r="E23" s="45" t="s">
        <v>132</v>
      </c>
      <c r="F23" s="45" t="s">
        <v>95</v>
      </c>
      <c r="G23" s="45" t="s">
        <v>132</v>
      </c>
      <c r="H23" s="45" t="s">
        <v>95</v>
      </c>
      <c r="I23" s="45" t="s">
        <v>132</v>
      </c>
      <c r="J23" s="45" t="s">
        <v>95</v>
      </c>
    </row>
    <row r="24" spans="1:12" x14ac:dyDescent="0.25">
      <c r="A24" s="15" t="s">
        <v>170</v>
      </c>
      <c r="B24" s="327">
        <f>AVERAGE(B5:B9)</f>
        <v>340.6</v>
      </c>
      <c r="C24" s="327">
        <f t="shared" ref="B24:C30" si="0">AVERAGE(C5:C9)</f>
        <v>128.80000000000001</v>
      </c>
      <c r="D24" s="3">
        <f>C24/B24</f>
        <v>0.37815619495008806</v>
      </c>
      <c r="E24" s="327">
        <f>AVERAGE(E5:E9)</f>
        <v>98.6</v>
      </c>
      <c r="F24" s="3">
        <f>E24/B24</f>
        <v>0.28948913681738103</v>
      </c>
      <c r="G24" s="327">
        <f>AVERAGE(G5:G9)</f>
        <v>9.1999999999999993</v>
      </c>
      <c r="H24" s="3">
        <f>G24/B24</f>
        <v>2.7011156782149146E-2</v>
      </c>
      <c r="I24" s="327">
        <f>AVERAGE(I5:I9)</f>
        <v>4.8</v>
      </c>
      <c r="J24" s="3">
        <f>I24/B24</f>
        <v>1.4092777451556076E-2</v>
      </c>
    </row>
    <row r="25" spans="1:12" x14ac:dyDescent="0.25">
      <c r="A25" s="5" t="s">
        <v>171</v>
      </c>
      <c r="B25" s="324">
        <f t="shared" si="0"/>
        <v>312</v>
      </c>
      <c r="C25" s="324">
        <f t="shared" si="0"/>
        <v>112.2</v>
      </c>
      <c r="D25" s="6">
        <f t="shared" ref="D25:D30" si="1">C25/B25</f>
        <v>0.35961538461538461</v>
      </c>
      <c r="E25" s="324">
        <f t="shared" ref="E25" si="2">AVERAGE(E6:E10)</f>
        <v>85.6</v>
      </c>
      <c r="F25" s="6">
        <f t="shared" ref="F25:F30" si="3">E25/B25</f>
        <v>0.27435897435897433</v>
      </c>
      <c r="G25" s="324">
        <f t="shared" ref="G25" si="4">AVERAGE(G6:G10)</f>
        <v>8.1999999999999993</v>
      </c>
      <c r="H25" s="6">
        <f t="shared" ref="H25:H30" si="5">G25/B25</f>
        <v>2.6282051282051279E-2</v>
      </c>
      <c r="I25" s="324">
        <f t="shared" ref="I25" si="6">AVERAGE(I6:I10)</f>
        <v>4.4000000000000004</v>
      </c>
      <c r="J25" s="6">
        <f t="shared" ref="J25:J29" si="7">I25/B25</f>
        <v>1.4102564102564105E-2</v>
      </c>
    </row>
    <row r="26" spans="1:12" x14ac:dyDescent="0.25">
      <c r="A26" s="15" t="s">
        <v>172</v>
      </c>
      <c r="B26" s="327">
        <f t="shared" si="0"/>
        <v>276.8</v>
      </c>
      <c r="C26" s="327">
        <f t="shared" si="0"/>
        <v>100.6</v>
      </c>
      <c r="D26" s="3">
        <f t="shared" si="1"/>
        <v>0.36343930635838145</v>
      </c>
      <c r="E26" s="327">
        <f t="shared" ref="E26" si="8">AVERAGE(E7:E11)</f>
        <v>74</v>
      </c>
      <c r="F26" s="3">
        <f t="shared" si="3"/>
        <v>0.26734104046242774</v>
      </c>
      <c r="G26" s="327">
        <f t="shared" ref="G26" si="9">AVERAGE(G7:G11)</f>
        <v>7.4</v>
      </c>
      <c r="H26" s="3">
        <f t="shared" si="5"/>
        <v>2.6734104046242775E-2</v>
      </c>
      <c r="I26" s="327">
        <f t="shared" ref="I26" si="10">AVERAGE(I7:I11)</f>
        <v>3.8</v>
      </c>
      <c r="J26" s="3">
        <f t="shared" si="7"/>
        <v>1.3728323699421964E-2</v>
      </c>
    </row>
    <row r="27" spans="1:12" x14ac:dyDescent="0.25">
      <c r="A27" s="5" t="s">
        <v>173</v>
      </c>
      <c r="B27" s="324">
        <f t="shared" si="0"/>
        <v>278.8</v>
      </c>
      <c r="C27" s="324">
        <f t="shared" si="0"/>
        <v>97.6</v>
      </c>
      <c r="D27" s="6">
        <f t="shared" si="1"/>
        <v>0.35007173601147773</v>
      </c>
      <c r="E27" s="324">
        <f t="shared" ref="E27" si="11">AVERAGE(E8:E12)</f>
        <v>69.599999999999994</v>
      </c>
      <c r="F27" s="6">
        <f t="shared" si="3"/>
        <v>0.24964131994261116</v>
      </c>
      <c r="G27" s="324">
        <f t="shared" ref="G27" si="12">AVERAGE(G8:G12)</f>
        <v>6.6</v>
      </c>
      <c r="H27" s="6">
        <f t="shared" si="5"/>
        <v>2.3672883787661404E-2</v>
      </c>
      <c r="I27" s="324">
        <f t="shared" ref="I27" si="13">AVERAGE(I8:I12)</f>
        <v>3.4</v>
      </c>
      <c r="J27" s="6">
        <f t="shared" si="7"/>
        <v>1.2195121951219511E-2</v>
      </c>
      <c r="L27" t="s">
        <v>190</v>
      </c>
    </row>
    <row r="28" spans="1:12" x14ac:dyDescent="0.25">
      <c r="A28" s="15" t="s">
        <v>165</v>
      </c>
      <c r="B28" s="327">
        <f t="shared" si="0"/>
        <v>283</v>
      </c>
      <c r="C28" s="327">
        <f t="shared" si="0"/>
        <v>100.6</v>
      </c>
      <c r="D28" s="3">
        <f t="shared" si="1"/>
        <v>0.35547703180212015</v>
      </c>
      <c r="E28" s="327">
        <f t="shared" ref="E28" si="14">AVERAGE(E9:E13)</f>
        <v>70.2</v>
      </c>
      <c r="F28" s="3">
        <f t="shared" si="3"/>
        <v>0.2480565371024735</v>
      </c>
      <c r="G28" s="327">
        <f t="shared" ref="G28" si="15">AVERAGE(G9:G13)</f>
        <v>6.4</v>
      </c>
      <c r="H28" s="3">
        <f t="shared" si="5"/>
        <v>2.2614840989399296E-2</v>
      </c>
      <c r="I28" s="327">
        <f t="shared" ref="I28" si="16">AVERAGE(I9:I13)</f>
        <v>3.2</v>
      </c>
      <c r="J28" s="3">
        <f t="shared" si="7"/>
        <v>1.1307420494699648E-2</v>
      </c>
    </row>
    <row r="29" spans="1:12" x14ac:dyDescent="0.25">
      <c r="A29" s="5" t="s">
        <v>166</v>
      </c>
      <c r="B29" s="324">
        <f t="shared" si="0"/>
        <v>279.8</v>
      </c>
      <c r="C29" s="324">
        <f t="shared" si="0"/>
        <v>101.8</v>
      </c>
      <c r="D29" s="6">
        <f t="shared" si="1"/>
        <v>0.36383130807719799</v>
      </c>
      <c r="E29" s="324">
        <f t="shared" ref="E29:E30" si="17">AVERAGE(E10:E14)</f>
        <v>72.599999999999994</v>
      </c>
      <c r="F29" s="6">
        <f t="shared" si="3"/>
        <v>0.25947105075053606</v>
      </c>
      <c r="G29" s="324">
        <f t="shared" ref="G29:G30" si="18">AVERAGE(G10:G14)</f>
        <v>6.2</v>
      </c>
      <c r="H29" s="6">
        <f t="shared" si="5"/>
        <v>2.215868477483917E-2</v>
      </c>
      <c r="I29" s="324">
        <f t="shared" ref="I29:I30" si="19">AVERAGE(I10:I14)</f>
        <v>3</v>
      </c>
      <c r="J29" s="6">
        <f t="shared" si="7"/>
        <v>1.072194424588992E-2</v>
      </c>
    </row>
    <row r="30" spans="1:12" ht="15.75" thickBot="1" x14ac:dyDescent="0.3">
      <c r="A30" s="241" t="s">
        <v>233</v>
      </c>
      <c r="B30" s="327">
        <f t="shared" si="0"/>
        <v>278.8</v>
      </c>
      <c r="C30" s="327">
        <f t="shared" si="0"/>
        <v>102.6</v>
      </c>
      <c r="D30" s="3">
        <f t="shared" si="1"/>
        <v>0.3680057388809182</v>
      </c>
      <c r="E30" s="327">
        <f t="shared" si="17"/>
        <v>75.400000000000006</v>
      </c>
      <c r="F30" s="3">
        <f t="shared" si="3"/>
        <v>0.27044476327116213</v>
      </c>
      <c r="G30" s="327">
        <f t="shared" si="18"/>
        <v>6</v>
      </c>
      <c r="H30" s="3">
        <f t="shared" si="5"/>
        <v>2.1520803443328549E-2</v>
      </c>
      <c r="I30" s="327">
        <f t="shared" si="19"/>
        <v>3</v>
      </c>
      <c r="J30" s="3">
        <f>I30/B30</f>
        <v>1.0760401721664275E-2</v>
      </c>
    </row>
    <row r="31" spans="1:12" ht="30.75" thickBot="1" x14ac:dyDescent="0.3">
      <c r="A31" s="43" t="s">
        <v>11</v>
      </c>
      <c r="B31" s="299">
        <f>B16</f>
        <v>283</v>
      </c>
      <c r="C31" s="299">
        <f t="shared" ref="C31:J31" si="20">C16</f>
        <v>100.6</v>
      </c>
      <c r="D31" s="46">
        <f t="shared" si="20"/>
        <v>0.35547703180212015</v>
      </c>
      <c r="E31" s="299">
        <f t="shared" si="20"/>
        <v>70.2</v>
      </c>
      <c r="F31" s="46">
        <f t="shared" si="20"/>
        <v>0.2480565371024735</v>
      </c>
      <c r="G31" s="299">
        <f t="shared" si="20"/>
        <v>6.4</v>
      </c>
      <c r="H31" s="46">
        <f t="shared" si="20"/>
        <v>2.2614840989399296E-2</v>
      </c>
      <c r="I31" s="299">
        <f t="shared" si="20"/>
        <v>3.2</v>
      </c>
      <c r="J31" s="46">
        <f t="shared" si="20"/>
        <v>1.1307420494699648E-2</v>
      </c>
    </row>
    <row r="32" spans="1:12" x14ac:dyDescent="0.25">
      <c r="A32" s="39" t="s">
        <v>12</v>
      </c>
    </row>
  </sheetData>
  <mergeCells count="12">
    <mergeCell ref="I3:J3"/>
    <mergeCell ref="A3:A4"/>
    <mergeCell ref="B3:B4"/>
    <mergeCell ref="C3:D3"/>
    <mergeCell ref="E3:F3"/>
    <mergeCell ref="G3:H3"/>
    <mergeCell ref="I22:J22"/>
    <mergeCell ref="A22:A23"/>
    <mergeCell ref="B22:B23"/>
    <mergeCell ref="C22:D22"/>
    <mergeCell ref="E22:F22"/>
    <mergeCell ref="G22:H22"/>
  </mergeCells>
  <hyperlinks>
    <hyperlink ref="A19" location="Contents!A1" display="Home"/>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5"/>
  <sheetViews>
    <sheetView zoomScale="85" zoomScaleNormal="85" workbookViewId="0"/>
  </sheetViews>
  <sheetFormatPr defaultRowHeight="15" x14ac:dyDescent="0.25"/>
  <cols>
    <col min="1" max="1" width="25.5703125" customWidth="1"/>
    <col min="4" max="4" width="11.42578125" customWidth="1"/>
    <col min="8" max="8" width="11.42578125" customWidth="1"/>
    <col min="12" max="12" width="11.42578125" customWidth="1"/>
  </cols>
  <sheetData>
    <row r="1" spans="1:15" x14ac:dyDescent="0.25">
      <c r="A1" s="1" t="s">
        <v>261</v>
      </c>
    </row>
    <row r="2" spans="1:15" ht="15.75" thickBot="1" x14ac:dyDescent="0.3"/>
    <row r="3" spans="1:15" x14ac:dyDescent="0.25">
      <c r="A3" s="440" t="s">
        <v>9</v>
      </c>
      <c r="B3" s="442" t="s">
        <v>108</v>
      </c>
      <c r="C3" s="434"/>
      <c r="D3" s="434"/>
      <c r="E3" s="443"/>
      <c r="F3" s="444" t="s">
        <v>109</v>
      </c>
      <c r="G3" s="434"/>
      <c r="H3" s="434"/>
      <c r="I3" s="443"/>
      <c r="J3" s="444" t="s">
        <v>16</v>
      </c>
      <c r="K3" s="434"/>
      <c r="L3" s="434"/>
      <c r="M3" s="443"/>
    </row>
    <row r="4" spans="1:15" ht="15.75" thickBot="1" x14ac:dyDescent="0.3">
      <c r="A4" s="441"/>
      <c r="B4" s="37" t="s">
        <v>288</v>
      </c>
      <c r="C4" s="37" t="s">
        <v>339</v>
      </c>
      <c r="D4" s="37" t="s">
        <v>145</v>
      </c>
      <c r="E4" s="47" t="s">
        <v>16</v>
      </c>
      <c r="F4" s="326" t="s">
        <v>288</v>
      </c>
      <c r="G4" s="326" t="s">
        <v>339</v>
      </c>
      <c r="H4" s="37" t="s">
        <v>145</v>
      </c>
      <c r="I4" s="47" t="s">
        <v>16</v>
      </c>
      <c r="J4" s="326" t="s">
        <v>288</v>
      </c>
      <c r="K4" s="326" t="s">
        <v>339</v>
      </c>
      <c r="L4" s="37" t="s">
        <v>145</v>
      </c>
      <c r="M4" s="47" t="s">
        <v>16</v>
      </c>
    </row>
    <row r="5" spans="1:15" x14ac:dyDescent="0.25">
      <c r="A5" s="48">
        <v>2008</v>
      </c>
      <c r="B5" s="15">
        <v>21</v>
      </c>
      <c r="C5" s="15">
        <v>4</v>
      </c>
      <c r="D5" s="15">
        <v>0</v>
      </c>
      <c r="E5" s="49">
        <v>25</v>
      </c>
      <c r="F5" s="15">
        <v>165</v>
      </c>
      <c r="G5" s="15">
        <v>12</v>
      </c>
      <c r="H5" s="15">
        <v>1</v>
      </c>
      <c r="I5" s="49">
        <v>178</v>
      </c>
      <c r="J5" s="15">
        <v>186</v>
      </c>
      <c r="K5" s="15">
        <v>16</v>
      </c>
      <c r="L5" s="15">
        <v>1</v>
      </c>
      <c r="M5" s="49">
        <v>203</v>
      </c>
      <c r="N5" s="82">
        <f>$M$16</f>
        <v>53</v>
      </c>
      <c r="O5" s="298"/>
    </row>
    <row r="6" spans="1:15" x14ac:dyDescent="0.25">
      <c r="A6" s="50">
        <v>2009</v>
      </c>
      <c r="B6" s="5">
        <v>38</v>
      </c>
      <c r="C6" s="5">
        <v>4</v>
      </c>
      <c r="D6" s="5">
        <v>0</v>
      </c>
      <c r="E6" s="51">
        <v>42</v>
      </c>
      <c r="F6" s="5">
        <v>197</v>
      </c>
      <c r="G6" s="5">
        <v>22</v>
      </c>
      <c r="H6" s="5">
        <v>4</v>
      </c>
      <c r="I6" s="51">
        <v>223</v>
      </c>
      <c r="J6" s="5">
        <v>235</v>
      </c>
      <c r="K6" s="5">
        <v>26</v>
      </c>
      <c r="L6" s="5">
        <v>4</v>
      </c>
      <c r="M6" s="51">
        <v>265</v>
      </c>
      <c r="N6" s="82">
        <f t="shared" ref="N6:N15" si="0">$M$16</f>
        <v>53</v>
      </c>
      <c r="O6" s="298"/>
    </row>
    <row r="7" spans="1:15" x14ac:dyDescent="0.25">
      <c r="A7" s="48">
        <v>2010</v>
      </c>
      <c r="B7" s="15">
        <v>24</v>
      </c>
      <c r="C7" s="15">
        <v>5</v>
      </c>
      <c r="D7" s="15">
        <v>1</v>
      </c>
      <c r="E7" s="49">
        <v>30</v>
      </c>
      <c r="F7" s="15">
        <v>123</v>
      </c>
      <c r="G7" s="15">
        <v>17</v>
      </c>
      <c r="H7" s="15">
        <v>0</v>
      </c>
      <c r="I7" s="49">
        <v>140</v>
      </c>
      <c r="J7" s="15">
        <v>147</v>
      </c>
      <c r="K7" s="15">
        <v>22</v>
      </c>
      <c r="L7" s="15">
        <v>1</v>
      </c>
      <c r="M7" s="49">
        <v>170</v>
      </c>
      <c r="N7" s="82">
        <f t="shared" si="0"/>
        <v>53</v>
      </c>
      <c r="O7" s="298"/>
    </row>
    <row r="8" spans="1:15" x14ac:dyDescent="0.25">
      <c r="A8" s="50">
        <v>2011</v>
      </c>
      <c r="B8" s="5">
        <v>5</v>
      </c>
      <c r="C8" s="5">
        <v>1</v>
      </c>
      <c r="D8" s="5">
        <v>0</v>
      </c>
      <c r="E8" s="51">
        <v>6</v>
      </c>
      <c r="F8" s="5">
        <v>56</v>
      </c>
      <c r="G8" s="5">
        <v>11</v>
      </c>
      <c r="H8" s="5">
        <v>0</v>
      </c>
      <c r="I8" s="51">
        <v>67</v>
      </c>
      <c r="J8" s="5">
        <v>61</v>
      </c>
      <c r="K8" s="5">
        <v>12</v>
      </c>
      <c r="L8" s="5">
        <v>0</v>
      </c>
      <c r="M8" s="51">
        <v>73</v>
      </c>
      <c r="N8" s="82">
        <f t="shared" si="0"/>
        <v>53</v>
      </c>
      <c r="O8" s="298"/>
    </row>
    <row r="9" spans="1:15" x14ac:dyDescent="0.25">
      <c r="A9" s="48">
        <v>2012</v>
      </c>
      <c r="B9" s="15">
        <v>8</v>
      </c>
      <c r="C9" s="15">
        <v>3</v>
      </c>
      <c r="D9" s="15">
        <v>0</v>
      </c>
      <c r="E9" s="49">
        <v>11</v>
      </c>
      <c r="F9" s="15">
        <v>40</v>
      </c>
      <c r="G9" s="15">
        <v>8</v>
      </c>
      <c r="H9" s="15">
        <v>0</v>
      </c>
      <c r="I9" s="49">
        <v>48</v>
      </c>
      <c r="J9" s="15">
        <v>48</v>
      </c>
      <c r="K9" s="15">
        <v>11</v>
      </c>
      <c r="L9" s="15">
        <v>0</v>
      </c>
      <c r="M9" s="49">
        <v>59</v>
      </c>
      <c r="N9" s="82">
        <f t="shared" si="0"/>
        <v>53</v>
      </c>
      <c r="O9" s="298"/>
    </row>
    <row r="10" spans="1:15" x14ac:dyDescent="0.25">
      <c r="A10" s="50">
        <v>2013</v>
      </c>
      <c r="B10" s="5">
        <v>4</v>
      </c>
      <c r="C10" s="5">
        <v>4</v>
      </c>
      <c r="D10" s="5">
        <v>0</v>
      </c>
      <c r="E10" s="51">
        <v>8</v>
      </c>
      <c r="F10" s="5">
        <v>35</v>
      </c>
      <c r="G10" s="5">
        <v>10</v>
      </c>
      <c r="H10" s="5">
        <v>0</v>
      </c>
      <c r="I10" s="51">
        <v>45</v>
      </c>
      <c r="J10" s="5">
        <v>39</v>
      </c>
      <c r="K10" s="5">
        <v>14</v>
      </c>
      <c r="L10" s="5">
        <v>0</v>
      </c>
      <c r="M10" s="51">
        <v>53</v>
      </c>
      <c r="N10" s="82">
        <f t="shared" si="0"/>
        <v>53</v>
      </c>
      <c r="O10" s="298"/>
    </row>
    <row r="11" spans="1:15" x14ac:dyDescent="0.25">
      <c r="A11" s="48">
        <v>2014</v>
      </c>
      <c r="B11" s="15">
        <v>5</v>
      </c>
      <c r="C11" s="15">
        <v>1</v>
      </c>
      <c r="D11" s="15">
        <v>0</v>
      </c>
      <c r="E11" s="49">
        <v>6</v>
      </c>
      <c r="F11" s="15">
        <v>36</v>
      </c>
      <c r="G11" s="15">
        <v>5</v>
      </c>
      <c r="H11" s="15">
        <v>0</v>
      </c>
      <c r="I11" s="49">
        <v>41</v>
      </c>
      <c r="J11" s="15">
        <v>41</v>
      </c>
      <c r="K11" s="15">
        <v>6</v>
      </c>
      <c r="L11" s="15">
        <v>0</v>
      </c>
      <c r="M11" s="49">
        <v>47</v>
      </c>
      <c r="N11" s="82">
        <f t="shared" si="0"/>
        <v>53</v>
      </c>
      <c r="O11" s="298"/>
    </row>
    <row r="12" spans="1:15" x14ac:dyDescent="0.25">
      <c r="A12" s="50">
        <v>2015</v>
      </c>
      <c r="B12" s="5">
        <v>5</v>
      </c>
      <c r="C12" s="5">
        <v>0</v>
      </c>
      <c r="D12" s="5">
        <v>0</v>
      </c>
      <c r="E12" s="51">
        <v>5</v>
      </c>
      <c r="F12" s="5">
        <v>39</v>
      </c>
      <c r="G12" s="5">
        <v>9</v>
      </c>
      <c r="H12" s="5">
        <v>0</v>
      </c>
      <c r="I12" s="51">
        <v>48</v>
      </c>
      <c r="J12" s="5">
        <v>44</v>
      </c>
      <c r="K12" s="5">
        <v>9</v>
      </c>
      <c r="L12" s="5">
        <v>0</v>
      </c>
      <c r="M12" s="51">
        <v>53</v>
      </c>
      <c r="N12" s="82">
        <f t="shared" si="0"/>
        <v>53</v>
      </c>
      <c r="O12" s="298"/>
    </row>
    <row r="13" spans="1:15" x14ac:dyDescent="0.25">
      <c r="A13" s="48">
        <v>2016</v>
      </c>
      <c r="B13" s="15">
        <v>6</v>
      </c>
      <c r="C13" s="15">
        <v>1</v>
      </c>
      <c r="D13" s="15">
        <v>0</v>
      </c>
      <c r="E13" s="49">
        <v>7</v>
      </c>
      <c r="F13" s="15">
        <v>40</v>
      </c>
      <c r="G13" s="15">
        <v>6</v>
      </c>
      <c r="H13" s="15">
        <v>0</v>
      </c>
      <c r="I13" s="49">
        <v>46</v>
      </c>
      <c r="J13" s="15">
        <v>46</v>
      </c>
      <c r="K13" s="15">
        <v>7</v>
      </c>
      <c r="L13" s="15">
        <v>0</v>
      </c>
      <c r="M13" s="49">
        <v>53</v>
      </c>
      <c r="N13" s="82">
        <f t="shared" si="0"/>
        <v>53</v>
      </c>
      <c r="O13" s="298"/>
    </row>
    <row r="14" spans="1:15" x14ac:dyDescent="0.25">
      <c r="A14" s="50">
        <v>2017</v>
      </c>
      <c r="B14" s="5">
        <v>1</v>
      </c>
      <c r="C14" s="5">
        <v>1</v>
      </c>
      <c r="D14" s="5">
        <v>0</v>
      </c>
      <c r="E14" s="51">
        <v>2</v>
      </c>
      <c r="F14" s="5">
        <v>47</v>
      </c>
      <c r="G14" s="5">
        <v>9</v>
      </c>
      <c r="H14" s="5">
        <v>0</v>
      </c>
      <c r="I14" s="51">
        <v>56</v>
      </c>
      <c r="J14" s="5">
        <v>48</v>
      </c>
      <c r="K14" s="5">
        <v>10</v>
      </c>
      <c r="L14" s="5">
        <v>0</v>
      </c>
      <c r="M14" s="110">
        <v>58</v>
      </c>
      <c r="N14" s="82">
        <f t="shared" si="0"/>
        <v>53</v>
      </c>
      <c r="O14" s="298"/>
    </row>
    <row r="15" spans="1:15" ht="15.75" thickBot="1" x14ac:dyDescent="0.3">
      <c r="A15" s="48">
        <v>2018</v>
      </c>
      <c r="B15" s="241">
        <v>8</v>
      </c>
      <c r="C15" s="241">
        <v>2</v>
      </c>
      <c r="D15" s="241">
        <v>0</v>
      </c>
      <c r="E15" s="49">
        <v>10</v>
      </c>
      <c r="F15" s="241">
        <v>55</v>
      </c>
      <c r="G15" s="241">
        <v>5</v>
      </c>
      <c r="H15" s="241">
        <v>0</v>
      </c>
      <c r="I15" s="49">
        <v>60</v>
      </c>
      <c r="J15" s="241">
        <v>63</v>
      </c>
      <c r="K15" s="241">
        <v>7</v>
      </c>
      <c r="L15" s="241">
        <v>0</v>
      </c>
      <c r="M15" s="49">
        <v>70</v>
      </c>
      <c r="N15" s="82">
        <f t="shared" si="0"/>
        <v>53</v>
      </c>
      <c r="O15" s="298"/>
    </row>
    <row r="16" spans="1:15" ht="15.75" thickBot="1" x14ac:dyDescent="0.3">
      <c r="A16" s="52" t="s">
        <v>11</v>
      </c>
      <c r="B16" s="315">
        <v>5.6</v>
      </c>
      <c r="C16" s="315">
        <v>1.8</v>
      </c>
      <c r="D16" s="315">
        <v>0</v>
      </c>
      <c r="E16" s="315">
        <v>7.4</v>
      </c>
      <c r="F16" s="315">
        <v>38</v>
      </c>
      <c r="G16" s="315">
        <v>7.6</v>
      </c>
      <c r="H16" s="315">
        <v>0</v>
      </c>
      <c r="I16" s="366">
        <v>45.6</v>
      </c>
      <c r="J16" s="315">
        <v>43.6</v>
      </c>
      <c r="K16" s="315">
        <v>9.4</v>
      </c>
      <c r="L16" s="315">
        <v>0</v>
      </c>
      <c r="M16" s="366">
        <v>53</v>
      </c>
    </row>
    <row r="17" spans="1:15" x14ac:dyDescent="0.25">
      <c r="A17" s="40" t="s">
        <v>146</v>
      </c>
      <c r="E17" s="298"/>
      <c r="M17" s="298">
        <f>(M15-M16)/M16</f>
        <v>0.32075471698113206</v>
      </c>
    </row>
    <row r="18" spans="1:15" x14ac:dyDescent="0.25">
      <c r="A18" s="138" t="s">
        <v>111</v>
      </c>
    </row>
    <row r="19" spans="1:15" x14ac:dyDescent="0.25">
      <c r="A19" s="138" t="s">
        <v>221</v>
      </c>
    </row>
    <row r="21" spans="1:15" x14ac:dyDescent="0.25">
      <c r="A21" s="9" t="s">
        <v>88</v>
      </c>
    </row>
    <row r="23" spans="1:15" ht="15.75" thickBot="1" x14ac:dyDescent="0.3">
      <c r="A23" s="1" t="s">
        <v>262</v>
      </c>
    </row>
    <row r="24" spans="1:15" x14ac:dyDescent="0.25">
      <c r="A24" s="440" t="s">
        <v>9</v>
      </c>
      <c r="B24" s="442" t="s">
        <v>108</v>
      </c>
      <c r="C24" s="434"/>
      <c r="D24" s="434"/>
      <c r="E24" s="445"/>
      <c r="F24" s="442" t="s">
        <v>109</v>
      </c>
      <c r="G24" s="434"/>
      <c r="H24" s="434"/>
      <c r="I24" s="445"/>
      <c r="J24" s="442" t="s">
        <v>16</v>
      </c>
      <c r="K24" s="434"/>
      <c r="L24" s="434"/>
      <c r="M24" s="445"/>
    </row>
    <row r="25" spans="1:15" ht="15.75" thickBot="1" x14ac:dyDescent="0.3">
      <c r="A25" s="441"/>
      <c r="B25" s="326" t="s">
        <v>288</v>
      </c>
      <c r="C25" s="326" t="s">
        <v>339</v>
      </c>
      <c r="D25" s="288" t="s">
        <v>145</v>
      </c>
      <c r="E25" s="289" t="s">
        <v>16</v>
      </c>
      <c r="F25" s="326" t="s">
        <v>288</v>
      </c>
      <c r="G25" s="326" t="s">
        <v>339</v>
      </c>
      <c r="H25" s="288" t="s">
        <v>145</v>
      </c>
      <c r="I25" s="289" t="s">
        <v>16</v>
      </c>
      <c r="J25" s="326" t="s">
        <v>288</v>
      </c>
      <c r="K25" s="326" t="s">
        <v>339</v>
      </c>
      <c r="L25" s="288" t="s">
        <v>145</v>
      </c>
      <c r="M25" s="289" t="s">
        <v>16</v>
      </c>
    </row>
    <row r="26" spans="1:15" x14ac:dyDescent="0.25">
      <c r="A26" s="48" t="s">
        <v>170</v>
      </c>
      <c r="B26" s="337">
        <f>AVERAGE(B5:B9)</f>
        <v>19.2</v>
      </c>
      <c r="C26" s="292">
        <f t="shared" ref="C26:M26" si="1">AVERAGE(C5:C9)</f>
        <v>3.4</v>
      </c>
      <c r="D26" s="292">
        <f t="shared" si="1"/>
        <v>0.2</v>
      </c>
      <c r="E26" s="338">
        <f t="shared" si="1"/>
        <v>22.8</v>
      </c>
      <c r="F26" s="337">
        <f t="shared" si="1"/>
        <v>116.2</v>
      </c>
      <c r="G26" s="292">
        <f t="shared" si="1"/>
        <v>14</v>
      </c>
      <c r="H26" s="292">
        <f t="shared" si="1"/>
        <v>1</v>
      </c>
      <c r="I26" s="338">
        <f t="shared" si="1"/>
        <v>131.19999999999999</v>
      </c>
      <c r="J26" s="337">
        <f t="shared" si="1"/>
        <v>135.4</v>
      </c>
      <c r="K26" s="292">
        <f t="shared" si="1"/>
        <v>17.399999999999999</v>
      </c>
      <c r="L26" s="292">
        <f t="shared" si="1"/>
        <v>1.2</v>
      </c>
      <c r="M26" s="338">
        <f t="shared" si="1"/>
        <v>154</v>
      </c>
      <c r="N26" s="111">
        <f>$M$16</f>
        <v>53</v>
      </c>
      <c r="O26" s="107"/>
    </row>
    <row r="27" spans="1:15" x14ac:dyDescent="0.25">
      <c r="A27" s="50" t="s">
        <v>171</v>
      </c>
      <c r="B27" s="339">
        <f t="shared" ref="B27:M32" si="2">AVERAGE(B6:B10)</f>
        <v>15.8</v>
      </c>
      <c r="C27" s="88">
        <f t="shared" si="2"/>
        <v>3.4</v>
      </c>
      <c r="D27" s="88">
        <f t="shared" si="2"/>
        <v>0.2</v>
      </c>
      <c r="E27" s="110">
        <f t="shared" si="2"/>
        <v>19.399999999999999</v>
      </c>
      <c r="F27" s="339">
        <f t="shared" si="2"/>
        <v>90.2</v>
      </c>
      <c r="G27" s="88">
        <f t="shared" si="2"/>
        <v>13.6</v>
      </c>
      <c r="H27" s="88">
        <f t="shared" si="2"/>
        <v>0.8</v>
      </c>
      <c r="I27" s="110">
        <f t="shared" si="2"/>
        <v>104.6</v>
      </c>
      <c r="J27" s="339">
        <f t="shared" si="2"/>
        <v>106</v>
      </c>
      <c r="K27" s="88">
        <f t="shared" si="2"/>
        <v>17</v>
      </c>
      <c r="L27" s="88">
        <f t="shared" si="2"/>
        <v>1</v>
      </c>
      <c r="M27" s="110">
        <f t="shared" si="2"/>
        <v>124</v>
      </c>
      <c r="N27" s="111">
        <f t="shared" ref="N27:N32" si="3">$M$16</f>
        <v>53</v>
      </c>
      <c r="O27" s="107"/>
    </row>
    <row r="28" spans="1:15" x14ac:dyDescent="0.25">
      <c r="A28" s="48" t="s">
        <v>172</v>
      </c>
      <c r="B28" s="337">
        <f t="shared" si="2"/>
        <v>9.1999999999999993</v>
      </c>
      <c r="C28" s="292">
        <f t="shared" si="2"/>
        <v>2.8</v>
      </c>
      <c r="D28" s="292">
        <f t="shared" si="2"/>
        <v>0.2</v>
      </c>
      <c r="E28" s="338">
        <f t="shared" si="2"/>
        <v>12.2</v>
      </c>
      <c r="F28" s="337">
        <f t="shared" si="2"/>
        <v>58</v>
      </c>
      <c r="G28" s="292">
        <f t="shared" si="2"/>
        <v>10.199999999999999</v>
      </c>
      <c r="H28" s="292">
        <f t="shared" si="2"/>
        <v>0</v>
      </c>
      <c r="I28" s="338">
        <f t="shared" si="2"/>
        <v>68.2</v>
      </c>
      <c r="J28" s="337">
        <f t="shared" si="2"/>
        <v>67.2</v>
      </c>
      <c r="K28" s="292">
        <f t="shared" si="2"/>
        <v>13</v>
      </c>
      <c r="L28" s="292">
        <f t="shared" si="2"/>
        <v>0.2</v>
      </c>
      <c r="M28" s="338">
        <f t="shared" si="2"/>
        <v>80.400000000000006</v>
      </c>
      <c r="N28" s="111">
        <f t="shared" si="3"/>
        <v>53</v>
      </c>
      <c r="O28" s="107"/>
    </row>
    <row r="29" spans="1:15" x14ac:dyDescent="0.25">
      <c r="A29" s="50" t="s">
        <v>173</v>
      </c>
      <c r="B29" s="339">
        <f t="shared" si="2"/>
        <v>5.4</v>
      </c>
      <c r="C29" s="88">
        <f t="shared" si="2"/>
        <v>1.8</v>
      </c>
      <c r="D29" s="88">
        <f t="shared" si="2"/>
        <v>0</v>
      </c>
      <c r="E29" s="110">
        <f t="shared" si="2"/>
        <v>7.2</v>
      </c>
      <c r="F29" s="339">
        <f t="shared" si="2"/>
        <v>41.2</v>
      </c>
      <c r="G29" s="88">
        <f t="shared" si="2"/>
        <v>8.6</v>
      </c>
      <c r="H29" s="88">
        <f t="shared" si="2"/>
        <v>0</v>
      </c>
      <c r="I29" s="110">
        <f t="shared" si="2"/>
        <v>49.8</v>
      </c>
      <c r="J29" s="339">
        <f t="shared" si="2"/>
        <v>46.6</v>
      </c>
      <c r="K29" s="88">
        <f t="shared" si="2"/>
        <v>10.4</v>
      </c>
      <c r="L29" s="88">
        <f t="shared" si="2"/>
        <v>0</v>
      </c>
      <c r="M29" s="110">
        <f t="shared" si="2"/>
        <v>57</v>
      </c>
      <c r="N29" s="111">
        <f t="shared" si="3"/>
        <v>53</v>
      </c>
      <c r="O29" s="107"/>
    </row>
    <row r="30" spans="1:15" x14ac:dyDescent="0.25">
      <c r="A30" s="48" t="s">
        <v>165</v>
      </c>
      <c r="B30" s="337">
        <f t="shared" si="2"/>
        <v>5.6</v>
      </c>
      <c r="C30" s="292">
        <f t="shared" si="2"/>
        <v>1.8</v>
      </c>
      <c r="D30" s="292">
        <f t="shared" si="2"/>
        <v>0</v>
      </c>
      <c r="E30" s="338">
        <f t="shared" si="2"/>
        <v>7.4</v>
      </c>
      <c r="F30" s="337">
        <f t="shared" si="2"/>
        <v>38</v>
      </c>
      <c r="G30" s="292">
        <f t="shared" si="2"/>
        <v>7.6</v>
      </c>
      <c r="H30" s="292">
        <f t="shared" si="2"/>
        <v>0</v>
      </c>
      <c r="I30" s="338">
        <f t="shared" si="2"/>
        <v>45.6</v>
      </c>
      <c r="J30" s="337">
        <f t="shared" si="2"/>
        <v>43.6</v>
      </c>
      <c r="K30" s="292">
        <f t="shared" si="2"/>
        <v>9.4</v>
      </c>
      <c r="L30" s="292">
        <f t="shared" si="2"/>
        <v>0</v>
      </c>
      <c r="M30" s="338">
        <f t="shared" si="2"/>
        <v>53</v>
      </c>
      <c r="N30" s="111">
        <f t="shared" si="3"/>
        <v>53</v>
      </c>
      <c r="O30" s="107"/>
    </row>
    <row r="31" spans="1:15" x14ac:dyDescent="0.25">
      <c r="A31" s="50" t="s">
        <v>166</v>
      </c>
      <c r="B31" s="339">
        <f t="shared" si="2"/>
        <v>4.2</v>
      </c>
      <c r="C31" s="88">
        <f t="shared" si="2"/>
        <v>1.4</v>
      </c>
      <c r="D31" s="88">
        <f t="shared" si="2"/>
        <v>0</v>
      </c>
      <c r="E31" s="110">
        <f t="shared" si="2"/>
        <v>5.6</v>
      </c>
      <c r="F31" s="339">
        <f t="shared" si="2"/>
        <v>39.4</v>
      </c>
      <c r="G31" s="88">
        <f t="shared" si="2"/>
        <v>7.8</v>
      </c>
      <c r="H31" s="88">
        <f t="shared" si="2"/>
        <v>0</v>
      </c>
      <c r="I31" s="110">
        <f t="shared" si="2"/>
        <v>47.2</v>
      </c>
      <c r="J31" s="339">
        <f t="shared" si="2"/>
        <v>43.6</v>
      </c>
      <c r="K31" s="88">
        <f t="shared" si="2"/>
        <v>9.1999999999999993</v>
      </c>
      <c r="L31" s="88">
        <f t="shared" si="2"/>
        <v>0</v>
      </c>
      <c r="M31" s="110">
        <f t="shared" si="2"/>
        <v>52.8</v>
      </c>
      <c r="N31" s="111">
        <f t="shared" si="3"/>
        <v>53</v>
      </c>
      <c r="O31" s="107"/>
    </row>
    <row r="32" spans="1:15" ht="15.75" thickBot="1" x14ac:dyDescent="0.3">
      <c r="A32" s="297" t="s">
        <v>233</v>
      </c>
      <c r="B32" s="340">
        <f t="shared" si="2"/>
        <v>5</v>
      </c>
      <c r="C32" s="293">
        <f t="shared" si="2"/>
        <v>1</v>
      </c>
      <c r="D32" s="293">
        <f t="shared" si="2"/>
        <v>0</v>
      </c>
      <c r="E32" s="341">
        <f t="shared" si="2"/>
        <v>6</v>
      </c>
      <c r="F32" s="340">
        <f t="shared" si="2"/>
        <v>43.4</v>
      </c>
      <c r="G32" s="293">
        <f t="shared" si="2"/>
        <v>6.8</v>
      </c>
      <c r="H32" s="293">
        <f t="shared" si="2"/>
        <v>0</v>
      </c>
      <c r="I32" s="341">
        <f t="shared" si="2"/>
        <v>50.2</v>
      </c>
      <c r="J32" s="340">
        <f t="shared" si="2"/>
        <v>48.4</v>
      </c>
      <c r="K32" s="293">
        <f t="shared" si="2"/>
        <v>7.8</v>
      </c>
      <c r="L32" s="293">
        <f t="shared" si="2"/>
        <v>0</v>
      </c>
      <c r="M32" s="341">
        <f>AVERAGE(M11:M15)</f>
        <v>56.2</v>
      </c>
      <c r="N32" s="111">
        <f t="shared" si="3"/>
        <v>53</v>
      </c>
      <c r="O32" s="107"/>
    </row>
    <row r="33" spans="1:9" x14ac:dyDescent="0.25">
      <c r="A33" s="39" t="s">
        <v>12</v>
      </c>
    </row>
    <row r="34" spans="1:9" x14ac:dyDescent="0.25">
      <c r="A34" s="138" t="s">
        <v>111</v>
      </c>
      <c r="E34" s="298"/>
      <c r="F34" s="298"/>
      <c r="G34" s="298"/>
      <c r="H34" s="298"/>
      <c r="I34" s="298"/>
    </row>
    <row r="35" spans="1:9" x14ac:dyDescent="0.25">
      <c r="A35" s="138" t="s">
        <v>221</v>
      </c>
    </row>
  </sheetData>
  <mergeCells count="8">
    <mergeCell ref="A3:A4"/>
    <mergeCell ref="B3:E3"/>
    <mergeCell ref="F3:I3"/>
    <mergeCell ref="J3:M3"/>
    <mergeCell ref="A24:A25"/>
    <mergeCell ref="B24:E24"/>
    <mergeCell ref="F24:I24"/>
    <mergeCell ref="J24:M24"/>
  </mergeCells>
  <hyperlinks>
    <hyperlink ref="A21" location="Contents!A1" display="Home"/>
  </hyperlinks>
  <pageMargins left="0.7" right="0.7" top="0.75" bottom="0.75" header="0.3" footer="0.3"/>
  <pageSetup paperSize="9" orientation="portrait" horizontalDpi="90" verticalDpi="9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7"/>
  <sheetViews>
    <sheetView zoomScale="85" zoomScaleNormal="85" workbookViewId="0"/>
  </sheetViews>
  <sheetFormatPr defaultRowHeight="15" x14ac:dyDescent="0.25"/>
  <cols>
    <col min="2" max="2" width="43.7109375" customWidth="1"/>
    <col min="3" max="3" width="18.7109375" customWidth="1"/>
    <col min="4" max="4" width="15.7109375" customWidth="1"/>
  </cols>
  <sheetData>
    <row r="1" spans="1:6" x14ac:dyDescent="0.25">
      <c r="A1" s="1" t="s">
        <v>256</v>
      </c>
    </row>
    <row r="2" spans="1:6" x14ac:dyDescent="0.25">
      <c r="A2" s="1"/>
    </row>
    <row r="3" spans="1:6" ht="45.75" customHeight="1" thickBot="1" x14ac:dyDescent="0.3">
      <c r="A3" s="448" t="s">
        <v>110</v>
      </c>
      <c r="B3" s="448" t="s">
        <v>148</v>
      </c>
      <c r="C3" s="449" t="s">
        <v>191</v>
      </c>
      <c r="D3" s="449"/>
    </row>
    <row r="4" spans="1:6" ht="15.75" thickBot="1" x14ac:dyDescent="0.3">
      <c r="A4" s="427"/>
      <c r="B4" s="427"/>
      <c r="C4" s="172" t="s">
        <v>223</v>
      </c>
      <c r="D4" s="172" t="s">
        <v>224</v>
      </c>
    </row>
    <row r="5" spans="1:6" x14ac:dyDescent="0.25">
      <c r="A5" s="450" t="s">
        <v>109</v>
      </c>
      <c r="B5" s="14" t="s">
        <v>192</v>
      </c>
      <c r="C5" s="3">
        <v>0.60786215029810708</v>
      </c>
      <c r="D5" s="3">
        <v>0.58126751889306538</v>
      </c>
      <c r="F5" s="19" t="s">
        <v>228</v>
      </c>
    </row>
    <row r="6" spans="1:6" x14ac:dyDescent="0.25">
      <c r="A6" s="451"/>
      <c r="B6" s="14" t="s">
        <v>193</v>
      </c>
      <c r="C6" s="3">
        <v>0.5731259442046539</v>
      </c>
      <c r="D6" s="3">
        <v>0.51911159435168497</v>
      </c>
      <c r="E6" t="s">
        <v>226</v>
      </c>
    </row>
    <row r="7" spans="1:6" x14ac:dyDescent="0.25">
      <c r="A7" s="451"/>
      <c r="B7" s="14" t="s">
        <v>194</v>
      </c>
      <c r="C7" s="3">
        <v>0.60448176560269096</v>
      </c>
      <c r="D7" s="3">
        <v>0.62149010125434478</v>
      </c>
    </row>
    <row r="8" spans="1:6" x14ac:dyDescent="0.25">
      <c r="A8" s="451"/>
      <c r="B8" s="14" t="s">
        <v>195</v>
      </c>
      <c r="C8" s="3">
        <v>0.2985060123891653</v>
      </c>
      <c r="D8" s="3">
        <v>0.32010387461506612</v>
      </c>
    </row>
    <row r="9" spans="1:6" x14ac:dyDescent="0.25">
      <c r="A9" s="451"/>
      <c r="B9" s="14" t="s">
        <v>196</v>
      </c>
      <c r="C9" s="3">
        <v>0.42928200026664803</v>
      </c>
      <c r="D9" s="3">
        <v>0.35652696596609068</v>
      </c>
    </row>
    <row r="10" spans="1:6" x14ac:dyDescent="0.25">
      <c r="A10" s="451"/>
      <c r="B10" s="112" t="s">
        <v>16</v>
      </c>
      <c r="C10" s="124">
        <v>0.54913460320203777</v>
      </c>
      <c r="D10" s="124">
        <v>0.50473306533658657</v>
      </c>
      <c r="E10" t="s">
        <v>226</v>
      </c>
    </row>
    <row r="11" spans="1:6" x14ac:dyDescent="0.25">
      <c r="A11" s="452" t="s">
        <v>108</v>
      </c>
      <c r="B11" s="16" t="s">
        <v>192</v>
      </c>
      <c r="C11" s="6">
        <v>0.57925443096545803</v>
      </c>
      <c r="D11" s="6">
        <v>0.54269113149847092</v>
      </c>
    </row>
    <row r="12" spans="1:6" x14ac:dyDescent="0.25">
      <c r="A12" s="452"/>
      <c r="B12" s="16" t="s">
        <v>193</v>
      </c>
      <c r="C12" s="6">
        <v>0.48777414300244848</v>
      </c>
      <c r="D12" s="6">
        <v>0.44625161399198571</v>
      </c>
    </row>
    <row r="13" spans="1:6" x14ac:dyDescent="0.25">
      <c r="A13" s="452"/>
      <c r="B13" s="16" t="s">
        <v>194</v>
      </c>
      <c r="C13" s="6">
        <v>0.67764010732266144</v>
      </c>
      <c r="D13" s="6">
        <v>0.6751380304903174</v>
      </c>
    </row>
    <row r="14" spans="1:6" x14ac:dyDescent="0.25">
      <c r="A14" s="452"/>
      <c r="B14" s="16" t="s">
        <v>195</v>
      </c>
      <c r="C14" s="6">
        <v>0.24941649899396368</v>
      </c>
      <c r="D14" s="6">
        <v>0.2123515737890305</v>
      </c>
    </row>
    <row r="15" spans="1:6" x14ac:dyDescent="0.25">
      <c r="A15" s="452"/>
      <c r="B15" s="16" t="s">
        <v>196</v>
      </c>
      <c r="C15" s="6">
        <v>0.31886670395353112</v>
      </c>
      <c r="D15" s="6">
        <v>0.25775175860792371</v>
      </c>
    </row>
    <row r="16" spans="1:6" x14ac:dyDescent="0.25">
      <c r="A16" s="452"/>
      <c r="B16" s="125" t="s">
        <v>16</v>
      </c>
      <c r="C16" s="126">
        <v>0.45854479337233744</v>
      </c>
      <c r="D16" s="126">
        <v>0.41486071943939212</v>
      </c>
      <c r="E16" t="s">
        <v>226</v>
      </c>
    </row>
    <row r="17" spans="1:9" x14ac:dyDescent="0.25">
      <c r="A17" s="446" t="s">
        <v>16</v>
      </c>
      <c r="B17" s="14" t="s">
        <v>192</v>
      </c>
      <c r="C17" s="3">
        <v>0.59372462725889874</v>
      </c>
      <c r="D17" s="3">
        <v>0.56372881166107591</v>
      </c>
    </row>
    <row r="18" spans="1:9" x14ac:dyDescent="0.25">
      <c r="A18" s="446"/>
      <c r="B18" s="14" t="s">
        <v>193</v>
      </c>
      <c r="C18" s="3">
        <v>0.53104888721204324</v>
      </c>
      <c r="D18" s="3">
        <v>0.48598538755772913</v>
      </c>
      <c r="E18" t="s">
        <v>226</v>
      </c>
    </row>
    <row r="19" spans="1:9" x14ac:dyDescent="0.25">
      <c r="A19" s="446"/>
      <c r="B19" s="14" t="s">
        <v>194</v>
      </c>
      <c r="C19" s="3">
        <v>0.63705801809541673</v>
      </c>
      <c r="D19" s="3">
        <v>0.64850454143995828</v>
      </c>
    </row>
    <row r="20" spans="1:9" x14ac:dyDescent="0.25">
      <c r="A20" s="446"/>
      <c r="B20" s="14" t="s">
        <v>195</v>
      </c>
      <c r="C20" s="3">
        <v>0.27165575304022443</v>
      </c>
      <c r="D20" s="3">
        <v>0.26812687170743404</v>
      </c>
    </row>
    <row r="21" spans="1:9" ht="15.75" thickBot="1" x14ac:dyDescent="0.3">
      <c r="A21" s="446"/>
      <c r="B21" s="14" t="s">
        <v>196</v>
      </c>
      <c r="C21" s="3">
        <v>0.36264873569575268</v>
      </c>
      <c r="D21" s="3">
        <v>0.28747789291782661</v>
      </c>
      <c r="E21" t="s">
        <v>226</v>
      </c>
    </row>
    <row r="22" spans="1:9" ht="15.75" thickBot="1" x14ac:dyDescent="0.3">
      <c r="A22" s="447"/>
      <c r="B22" s="127" t="s">
        <v>16</v>
      </c>
      <c r="C22" s="128">
        <v>0.50266401964860874</v>
      </c>
      <c r="D22" s="128">
        <v>0.45879421965474443</v>
      </c>
      <c r="E22" t="s">
        <v>226</v>
      </c>
    </row>
    <row r="23" spans="1:9" x14ac:dyDescent="0.25">
      <c r="A23" s="39" t="s">
        <v>225</v>
      </c>
      <c r="C23" s="327">
        <v>2804</v>
      </c>
      <c r="D23" s="327">
        <v>2949</v>
      </c>
    </row>
    <row r="24" spans="1:9" x14ac:dyDescent="0.25">
      <c r="A24" s="39" t="s">
        <v>227</v>
      </c>
    </row>
    <row r="25" spans="1:9" x14ac:dyDescent="0.25">
      <c r="A25" s="9" t="s">
        <v>88</v>
      </c>
      <c r="H25" s="177"/>
      <c r="I25" s="177"/>
    </row>
    <row r="26" spans="1:9" x14ac:dyDescent="0.25">
      <c r="H26" s="177"/>
      <c r="I26" s="177"/>
    </row>
    <row r="27" spans="1:9" x14ac:dyDescent="0.25">
      <c r="H27" s="177"/>
      <c r="I27" s="177"/>
    </row>
    <row r="28" spans="1:9" ht="15.75" thickBot="1" x14ac:dyDescent="0.3">
      <c r="A28" s="448" t="s">
        <v>110</v>
      </c>
      <c r="B28" s="448" t="s">
        <v>148</v>
      </c>
      <c r="C28" s="449" t="s">
        <v>151</v>
      </c>
      <c r="D28" s="449"/>
    </row>
    <row r="29" spans="1:9" ht="15.75" thickBot="1" x14ac:dyDescent="0.3">
      <c r="A29" s="427"/>
      <c r="B29" s="427"/>
      <c r="C29" s="22" t="s">
        <v>223</v>
      </c>
      <c r="D29" s="22" t="s">
        <v>224</v>
      </c>
      <c r="H29" s="177"/>
      <c r="I29" s="177"/>
    </row>
    <row r="30" spans="1:9" x14ac:dyDescent="0.25">
      <c r="A30" s="453" t="s">
        <v>109</v>
      </c>
      <c r="B30" s="173" t="s">
        <v>192</v>
      </c>
      <c r="C30" s="3">
        <v>8.7354922123171169E-2</v>
      </c>
      <c r="D30" s="3">
        <v>7.5507571094171486E-2</v>
      </c>
      <c r="H30" s="177"/>
      <c r="I30" s="177"/>
    </row>
    <row r="31" spans="1:9" x14ac:dyDescent="0.25">
      <c r="A31" s="451"/>
      <c r="B31" s="173" t="s">
        <v>193</v>
      </c>
      <c r="C31" s="3">
        <v>3.2514726504939244E-2</v>
      </c>
      <c r="D31" s="3">
        <v>3.2534526471467116E-2</v>
      </c>
      <c r="H31" s="177"/>
      <c r="I31" s="177"/>
    </row>
    <row r="32" spans="1:9" x14ac:dyDescent="0.25">
      <c r="A32" s="451"/>
      <c r="B32" s="173" t="s">
        <v>194</v>
      </c>
      <c r="C32" s="3">
        <v>0.18795083303662369</v>
      </c>
      <c r="D32" s="3">
        <v>0.21808962191937206</v>
      </c>
    </row>
    <row r="33" spans="1:4" x14ac:dyDescent="0.25">
      <c r="A33" s="451"/>
      <c r="B33" s="173" t="s">
        <v>195</v>
      </c>
      <c r="C33" s="3">
        <v>0.12945653263663448</v>
      </c>
      <c r="D33" s="3">
        <v>0.12559862505624581</v>
      </c>
    </row>
    <row r="34" spans="1:4" x14ac:dyDescent="0.25">
      <c r="A34" s="451"/>
      <c r="B34" s="173" t="s">
        <v>196</v>
      </c>
      <c r="C34" s="3">
        <v>8.0845704468960611E-2</v>
      </c>
      <c r="D34" s="3">
        <v>8.7925533716371976E-2</v>
      </c>
    </row>
    <row r="35" spans="1:4" x14ac:dyDescent="0.25">
      <c r="A35" s="451"/>
      <c r="B35" s="112" t="s">
        <v>16</v>
      </c>
      <c r="C35" s="124">
        <v>2.7841757610501502E-2</v>
      </c>
      <c r="D35" s="124">
        <v>2.7651060794895019E-2</v>
      </c>
    </row>
    <row r="36" spans="1:4" x14ac:dyDescent="0.25">
      <c r="A36" s="452" t="s">
        <v>108</v>
      </c>
      <c r="B36" s="174" t="s">
        <v>192</v>
      </c>
      <c r="C36" s="6">
        <v>8.0915646875972691E-2</v>
      </c>
      <c r="D36" s="6">
        <v>7.4451426273161106E-2</v>
      </c>
    </row>
    <row r="37" spans="1:4" x14ac:dyDescent="0.25">
      <c r="A37" s="452"/>
      <c r="B37" s="174" t="s">
        <v>193</v>
      </c>
      <c r="C37" s="6">
        <v>3.0600905294768364E-2</v>
      </c>
      <c r="D37" s="6">
        <v>2.9954313732337826E-2</v>
      </c>
    </row>
    <row r="38" spans="1:4" x14ac:dyDescent="0.25">
      <c r="A38" s="452"/>
      <c r="B38" s="174" t="s">
        <v>194</v>
      </c>
      <c r="C38" s="6">
        <v>0.17010893474334401</v>
      </c>
      <c r="D38" s="6">
        <v>0.15298559632020706</v>
      </c>
    </row>
    <row r="39" spans="1:4" x14ac:dyDescent="0.25">
      <c r="A39" s="452"/>
      <c r="B39" s="174" t="s">
        <v>195</v>
      </c>
      <c r="C39" s="6">
        <v>0.10858085325471956</v>
      </c>
      <c r="D39" s="6">
        <v>0.10808580797784616</v>
      </c>
    </row>
    <row r="40" spans="1:4" x14ac:dyDescent="0.25">
      <c r="A40" s="452"/>
      <c r="B40" s="174" t="s">
        <v>196</v>
      </c>
      <c r="C40" s="6">
        <v>5.1384622655750299E-2</v>
      </c>
      <c r="D40" s="6">
        <v>4.4689713371949651E-2</v>
      </c>
    </row>
    <row r="41" spans="1:4" x14ac:dyDescent="0.25">
      <c r="A41" s="452"/>
      <c r="B41" s="125" t="s">
        <v>16</v>
      </c>
      <c r="C41" s="126">
        <v>2.4616474674553624E-2</v>
      </c>
      <c r="D41" s="126">
        <v>2.3497520185124812E-2</v>
      </c>
    </row>
    <row r="42" spans="1:4" x14ac:dyDescent="0.25">
      <c r="A42" s="446" t="s">
        <v>16</v>
      </c>
      <c r="B42" s="173" t="s">
        <v>192</v>
      </c>
      <c r="C42" s="3">
        <v>5.9358234827796279E-2</v>
      </c>
      <c r="D42" s="3">
        <v>5.3027336669414699E-2</v>
      </c>
    </row>
    <row r="43" spans="1:4" x14ac:dyDescent="0.25">
      <c r="A43" s="446"/>
      <c r="B43" s="173" t="s">
        <v>193</v>
      </c>
      <c r="C43" s="3">
        <v>2.2357134605416711E-2</v>
      </c>
      <c r="D43" s="3">
        <v>2.2104702177317647E-2</v>
      </c>
    </row>
    <row r="44" spans="1:4" x14ac:dyDescent="0.25">
      <c r="A44" s="446"/>
      <c r="B44" s="173" t="s">
        <v>194</v>
      </c>
      <c r="C44" s="3">
        <v>0.12708164354349571</v>
      </c>
      <c r="D44" s="3">
        <v>0.12618016662629905</v>
      </c>
    </row>
    <row r="45" spans="1:4" x14ac:dyDescent="0.25">
      <c r="A45" s="446"/>
      <c r="B45" s="173" t="s">
        <v>195</v>
      </c>
      <c r="C45" s="3">
        <v>8.3506565636967206E-2</v>
      </c>
      <c r="D45" s="3">
        <v>8.3547270323948014E-2</v>
      </c>
    </row>
    <row r="46" spans="1:4" ht="15.75" thickBot="1" x14ac:dyDescent="0.3">
      <c r="A46" s="446"/>
      <c r="B46" s="173" t="s">
        <v>196</v>
      </c>
      <c r="C46" s="3">
        <v>4.3934902322328363E-2</v>
      </c>
      <c r="D46" s="3">
        <v>4.0404892023654139E-2</v>
      </c>
    </row>
    <row r="47" spans="1:4" ht="15.75" thickBot="1" x14ac:dyDescent="0.3">
      <c r="A47" s="447"/>
      <c r="B47" s="127" t="s">
        <v>16</v>
      </c>
      <c r="C47" s="128">
        <v>1.8516690042384064E-2</v>
      </c>
      <c r="D47" s="128">
        <v>1.7997144506685277E-2</v>
      </c>
    </row>
  </sheetData>
  <mergeCells count="12">
    <mergeCell ref="A42:A47"/>
    <mergeCell ref="B28:B29"/>
    <mergeCell ref="A28:A29"/>
    <mergeCell ref="C28:D28"/>
    <mergeCell ref="C3:D3"/>
    <mergeCell ref="B3:B4"/>
    <mergeCell ref="A3:A4"/>
    <mergeCell ref="A5:A10"/>
    <mergeCell ref="A11:A16"/>
    <mergeCell ref="A17:A22"/>
    <mergeCell ref="A30:A35"/>
    <mergeCell ref="A36:A41"/>
  </mergeCells>
  <hyperlinks>
    <hyperlink ref="A25" location="Contents!A1" display="Home"/>
  </hyperlinks>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1"/>
  <sheetViews>
    <sheetView workbookViewId="0"/>
  </sheetViews>
  <sheetFormatPr defaultRowHeight="15" x14ac:dyDescent="0.25"/>
  <cols>
    <col min="1" max="1" width="11" customWidth="1"/>
    <col min="2" max="11" width="12.7109375" customWidth="1"/>
  </cols>
  <sheetData>
    <row r="1" spans="1:12" x14ac:dyDescent="0.25">
      <c r="A1" s="1" t="s">
        <v>370</v>
      </c>
    </row>
    <row r="3" spans="1:12" ht="15" customHeight="1" x14ac:dyDescent="0.25">
      <c r="A3" s="381" t="s">
        <v>1</v>
      </c>
      <c r="B3" s="384" t="s">
        <v>2</v>
      </c>
      <c r="C3" s="384"/>
      <c r="D3" s="385"/>
      <c r="E3" s="384" t="s">
        <v>369</v>
      </c>
      <c r="F3" s="384"/>
      <c r="G3" s="384"/>
      <c r="H3" s="384"/>
      <c r="I3" s="384"/>
      <c r="J3" s="384"/>
    </row>
    <row r="4" spans="1:12" x14ac:dyDescent="0.25">
      <c r="A4" s="382"/>
      <c r="B4" s="386"/>
      <c r="C4" s="386"/>
      <c r="D4" s="387"/>
      <c r="E4" s="388" t="s">
        <v>3</v>
      </c>
      <c r="F4" s="389"/>
      <c r="G4" s="390"/>
      <c r="H4" s="391" t="s">
        <v>4</v>
      </c>
      <c r="I4" s="391"/>
      <c r="J4" s="391"/>
      <c r="L4" s="19" t="s">
        <v>233</v>
      </c>
    </row>
    <row r="5" spans="1:12" x14ac:dyDescent="0.25">
      <c r="A5" s="383"/>
      <c r="B5" s="61" t="s">
        <v>165</v>
      </c>
      <c r="C5" s="61" t="s">
        <v>166</v>
      </c>
      <c r="D5" s="219" t="s">
        <v>233</v>
      </c>
      <c r="E5" s="61" t="s">
        <v>165</v>
      </c>
      <c r="F5" s="61" t="s">
        <v>166</v>
      </c>
      <c r="G5" s="219" t="s">
        <v>233</v>
      </c>
      <c r="H5" s="61" t="s">
        <v>165</v>
      </c>
      <c r="I5" s="61" t="s">
        <v>166</v>
      </c>
      <c r="J5" s="61" t="s">
        <v>233</v>
      </c>
    </row>
    <row r="6" spans="1:12" x14ac:dyDescent="0.25">
      <c r="A6" s="214" t="s">
        <v>288</v>
      </c>
      <c r="B6" s="220">
        <v>8.6024427232228307E-2</v>
      </c>
      <c r="C6" s="220">
        <v>8.4906875708908494E-2</v>
      </c>
      <c r="D6" s="221">
        <v>8.4125573421881997E-2</v>
      </c>
      <c r="E6" s="3">
        <v>0.24552309142318568</v>
      </c>
      <c r="F6" s="3">
        <v>0.2462756052141527</v>
      </c>
      <c r="G6" s="221">
        <v>0.24486066697121975</v>
      </c>
      <c r="H6" s="3">
        <v>0.19918180618484141</v>
      </c>
      <c r="I6" s="3">
        <v>0.19476971116315378</v>
      </c>
      <c r="J6" s="3">
        <v>0.19257721256164029</v>
      </c>
    </row>
    <row r="7" spans="1:12" x14ac:dyDescent="0.25">
      <c r="A7" s="213" t="s">
        <v>289</v>
      </c>
      <c r="B7" s="62">
        <v>0.20042459616118996</v>
      </c>
      <c r="C7" s="62">
        <v>0.19933229335410332</v>
      </c>
      <c r="D7" s="222">
        <v>0.19783468255408701</v>
      </c>
      <c r="E7" s="6">
        <v>0.2403393025447691</v>
      </c>
      <c r="F7" s="6">
        <v>0.23556797020484171</v>
      </c>
      <c r="G7" s="222">
        <v>0.22384650525354044</v>
      </c>
      <c r="H7" s="6">
        <v>0.25355210486957286</v>
      </c>
      <c r="I7" s="6">
        <v>0.2518865469685142</v>
      </c>
      <c r="J7" s="6">
        <v>0.24984860282031318</v>
      </c>
    </row>
    <row r="8" spans="1:12" x14ac:dyDescent="0.25">
      <c r="A8" s="214" t="s">
        <v>6</v>
      </c>
      <c r="B8" s="86">
        <v>0.28999999999999998</v>
      </c>
      <c r="C8" s="86">
        <v>0.2868982236937575</v>
      </c>
      <c r="D8" s="142">
        <v>0.28283797814548955</v>
      </c>
      <c r="E8" s="4">
        <v>0.18520263901979264</v>
      </c>
      <c r="F8" s="4">
        <v>0.17644320297951582</v>
      </c>
      <c r="G8" s="142">
        <v>0.18958428506167199</v>
      </c>
      <c r="H8" s="4">
        <v>0.2358685611225971</v>
      </c>
      <c r="I8" s="4">
        <v>0.23328129065833983</v>
      </c>
      <c r="J8" s="4">
        <v>0.23258932433601523</v>
      </c>
    </row>
    <row r="9" spans="1:12" x14ac:dyDescent="0.25">
      <c r="A9" s="213" t="s">
        <v>7</v>
      </c>
      <c r="B9" s="62">
        <v>0.25</v>
      </c>
      <c r="C9" s="62">
        <v>0.25244656718009167</v>
      </c>
      <c r="D9" s="222">
        <v>0.25453612254750319</v>
      </c>
      <c r="E9" s="6">
        <v>0.14514608859566447</v>
      </c>
      <c r="F9" s="6">
        <v>0.15689013035381749</v>
      </c>
      <c r="G9" s="222">
        <v>0.15121059844677937</v>
      </c>
      <c r="H9" s="6">
        <v>0.1460431971143272</v>
      </c>
      <c r="I9" s="6">
        <v>0.14823488593980397</v>
      </c>
      <c r="J9" s="6">
        <v>0.1486287741154079</v>
      </c>
    </row>
    <row r="10" spans="1:12" x14ac:dyDescent="0.25">
      <c r="A10" s="7" t="s">
        <v>8</v>
      </c>
      <c r="B10" s="223">
        <v>0.17</v>
      </c>
      <c r="C10" s="223">
        <v>0.17641604006313916</v>
      </c>
      <c r="D10" s="224">
        <v>0.18066564333103832</v>
      </c>
      <c r="E10" s="223">
        <v>0.13383600377002827</v>
      </c>
      <c r="F10" s="223">
        <v>0.13966480446927373</v>
      </c>
      <c r="G10" s="224">
        <v>0.14116034719049794</v>
      </c>
      <c r="H10" s="223">
        <v>0.11107200985351691</v>
      </c>
      <c r="I10" s="223">
        <v>0.11557810738138607</v>
      </c>
      <c r="J10" s="223">
        <v>0.11597023964010728</v>
      </c>
    </row>
    <row r="11" spans="1:12" x14ac:dyDescent="0.25">
      <c r="A11" s="8" t="s">
        <v>217</v>
      </c>
    </row>
    <row r="13" spans="1:12" x14ac:dyDescent="0.25">
      <c r="A13" s="9" t="s">
        <v>88</v>
      </c>
    </row>
    <row r="19" spans="1:11" x14ac:dyDescent="0.25">
      <c r="A19" s="1" t="s">
        <v>364</v>
      </c>
    </row>
    <row r="20" spans="1:11" x14ac:dyDescent="0.25">
      <c r="A20" s="394" t="s">
        <v>9</v>
      </c>
      <c r="B20" s="392" t="s">
        <v>357</v>
      </c>
      <c r="C20" s="393"/>
      <c r="D20" s="392" t="s">
        <v>358</v>
      </c>
      <c r="E20" s="393"/>
      <c r="F20" s="392" t="s">
        <v>359</v>
      </c>
      <c r="G20" s="393"/>
      <c r="H20" s="392" t="s">
        <v>360</v>
      </c>
      <c r="I20" s="393"/>
      <c r="J20" s="392" t="s">
        <v>361</v>
      </c>
      <c r="K20" s="393"/>
    </row>
    <row r="21" spans="1:11" s="344" customFormat="1" ht="60.75" customHeight="1" x14ac:dyDescent="0.25">
      <c r="A21" s="395"/>
      <c r="B21" s="345" t="s">
        <v>362</v>
      </c>
      <c r="C21" s="355" t="s">
        <v>363</v>
      </c>
      <c r="D21" s="345" t="s">
        <v>362</v>
      </c>
      <c r="E21" s="355" t="s">
        <v>363</v>
      </c>
      <c r="F21" s="345" t="s">
        <v>362</v>
      </c>
      <c r="G21" s="355" t="s">
        <v>363</v>
      </c>
      <c r="H21" s="345" t="s">
        <v>362</v>
      </c>
      <c r="I21" s="355" t="s">
        <v>363</v>
      </c>
      <c r="J21" s="345" t="s">
        <v>362</v>
      </c>
      <c r="K21" s="355" t="s">
        <v>363</v>
      </c>
    </row>
    <row r="22" spans="1:11" x14ac:dyDescent="0.25">
      <c r="A22" s="352">
        <v>2012</v>
      </c>
      <c r="B22" s="353">
        <v>8.9916927831172111E-2</v>
      </c>
      <c r="C22" s="354">
        <v>0.25</v>
      </c>
      <c r="D22" s="353">
        <v>0.20300131706733007</v>
      </c>
      <c r="E22" s="354">
        <v>0.23842592592592593</v>
      </c>
      <c r="F22" s="353">
        <v>0.29969743561479295</v>
      </c>
      <c r="G22" s="354">
        <v>0.21527777777777779</v>
      </c>
      <c r="H22" s="353">
        <v>0.24496121968416992</v>
      </c>
      <c r="I22" s="354">
        <v>0.11574074074074074</v>
      </c>
      <c r="J22" s="353">
        <v>0.16242309980253491</v>
      </c>
      <c r="K22" s="354">
        <v>0.12037037037037036</v>
      </c>
    </row>
    <row r="23" spans="1:11" x14ac:dyDescent="0.25">
      <c r="A23" s="346">
        <v>2013</v>
      </c>
      <c r="B23" s="347">
        <v>8.7230389093099825E-2</v>
      </c>
      <c r="C23" s="348">
        <v>0.23658536585365852</v>
      </c>
      <c r="D23" s="347">
        <v>0.20205322057506342</v>
      </c>
      <c r="E23" s="348">
        <v>0.24878048780487805</v>
      </c>
      <c r="F23" s="347">
        <v>0.29526582561629044</v>
      </c>
      <c r="G23" s="348">
        <v>0.16829268292682928</v>
      </c>
      <c r="H23" s="347">
        <v>0.24828592830551502</v>
      </c>
      <c r="I23" s="348">
        <v>0.16585365853658537</v>
      </c>
      <c r="J23" s="347">
        <v>0.16716463641003132</v>
      </c>
      <c r="K23" s="348">
        <v>0.14634146341463414</v>
      </c>
    </row>
    <row r="24" spans="1:11" x14ac:dyDescent="0.25">
      <c r="A24" s="352">
        <v>2014</v>
      </c>
      <c r="B24" s="353">
        <v>8.4614949389267169E-2</v>
      </c>
      <c r="C24" s="354">
        <v>0.27249357326478146</v>
      </c>
      <c r="D24" s="353">
        <v>0.20010462550469285</v>
      </c>
      <c r="E24" s="354">
        <v>0.23650385604113111</v>
      </c>
      <c r="F24" s="353">
        <v>0.29104069913581931</v>
      </c>
      <c r="G24" s="354">
        <v>0.17737789203084833</v>
      </c>
      <c r="H24" s="353">
        <v>0.25241830538218452</v>
      </c>
      <c r="I24" s="354">
        <v>0.12082262210796915</v>
      </c>
      <c r="J24" s="353">
        <v>0.17182142058803615</v>
      </c>
      <c r="K24" s="354">
        <v>0.13881748071979436</v>
      </c>
    </row>
    <row r="25" spans="1:11" x14ac:dyDescent="0.25">
      <c r="A25" s="346">
        <v>2015</v>
      </c>
      <c r="B25" s="347">
        <v>8.3912561515227829E-2</v>
      </c>
      <c r="C25" s="348">
        <v>0.27411167512690354</v>
      </c>
      <c r="D25" s="347">
        <v>0.1982357515382254</v>
      </c>
      <c r="E25" s="348">
        <v>0.2512690355329949</v>
      </c>
      <c r="F25" s="347">
        <v>0.28803097959266211</v>
      </c>
      <c r="G25" s="348">
        <v>0.1548223350253807</v>
      </c>
      <c r="H25" s="347">
        <v>0.25389404949896227</v>
      </c>
      <c r="I25" s="348">
        <v>0.14467005076142131</v>
      </c>
      <c r="J25" s="347">
        <v>0.17592665785492242</v>
      </c>
      <c r="K25" s="348">
        <v>0.13705583756345177</v>
      </c>
    </row>
    <row r="26" spans="1:11" x14ac:dyDescent="0.25">
      <c r="A26" s="352">
        <v>2016</v>
      </c>
      <c r="B26" s="353">
        <v>8.4582212780807464E-2</v>
      </c>
      <c r="C26" s="354">
        <v>0.20523138832997989</v>
      </c>
      <c r="D26" s="353">
        <v>0.19883841055567403</v>
      </c>
      <c r="E26" s="354">
        <v>0.22937625754527163</v>
      </c>
      <c r="F26" s="353">
        <v>0.28218443809887822</v>
      </c>
      <c r="G26" s="354">
        <v>0.20321931589537223</v>
      </c>
      <c r="H26" s="353">
        <v>0.25248829593849909</v>
      </c>
      <c r="I26" s="354">
        <v>0.17303822937625754</v>
      </c>
      <c r="J26" s="353">
        <v>0.1819066426261412</v>
      </c>
      <c r="K26" s="354">
        <v>0.12877263581488935</v>
      </c>
    </row>
    <row r="27" spans="1:11" x14ac:dyDescent="0.25">
      <c r="A27" s="346">
        <v>2017</v>
      </c>
      <c r="B27" s="347">
        <v>8.4242285722677959E-2</v>
      </c>
      <c r="C27" s="348">
        <v>0.25327510917030566</v>
      </c>
      <c r="D27" s="347">
        <v>0.19749669784779533</v>
      </c>
      <c r="E27" s="348">
        <v>0.21615720524017468</v>
      </c>
      <c r="F27" s="347">
        <v>0.27818211357934941</v>
      </c>
      <c r="G27" s="348">
        <v>0.17248908296943233</v>
      </c>
      <c r="H27" s="347">
        <v>0.25505098486287919</v>
      </c>
      <c r="I27" s="348">
        <v>0.17248908296943233</v>
      </c>
      <c r="J27" s="347">
        <v>0.18502791798729806</v>
      </c>
      <c r="K27" s="348">
        <v>0.14847161572052403</v>
      </c>
    </row>
    <row r="28" spans="1:11" x14ac:dyDescent="0.25">
      <c r="A28" s="352">
        <v>2018</v>
      </c>
      <c r="B28" s="353">
        <v>8.3295096343638769E-2</v>
      </c>
      <c r="C28" s="354">
        <v>0.23059866962305986</v>
      </c>
      <c r="D28" s="353">
        <v>0.1945742390386542</v>
      </c>
      <c r="E28" s="354">
        <v>0.19068736141906872</v>
      </c>
      <c r="F28" s="353">
        <v>0.27495246395541523</v>
      </c>
      <c r="G28" s="354">
        <v>0.2328159645232816</v>
      </c>
      <c r="H28" s="353">
        <v>0.25873455021987402</v>
      </c>
      <c r="I28" s="354">
        <v>0.13747228381374724</v>
      </c>
      <c r="J28" s="353">
        <v>0.18844365044241781</v>
      </c>
      <c r="K28" s="354">
        <v>0.15299334811529933</v>
      </c>
    </row>
    <row r="29" spans="1:11" x14ac:dyDescent="0.25">
      <c r="A29" s="346" t="s">
        <v>165</v>
      </c>
      <c r="B29" s="347">
        <v>8.6024427232228307E-2</v>
      </c>
      <c r="C29" s="348">
        <v>0.24552309142318568</v>
      </c>
      <c r="D29" s="347">
        <v>0.20042459616118996</v>
      </c>
      <c r="E29" s="348">
        <v>0.2403393025447691</v>
      </c>
      <c r="F29" s="347">
        <v>0.29117825155169935</v>
      </c>
      <c r="G29" s="348">
        <v>0.18520263901979264</v>
      </c>
      <c r="H29" s="347">
        <v>0.25044967271877411</v>
      </c>
      <c r="I29" s="348">
        <v>0.14514608859566447</v>
      </c>
      <c r="J29" s="347">
        <v>0.17192305233610825</v>
      </c>
      <c r="K29" s="348">
        <v>0.13383600377002827</v>
      </c>
    </row>
    <row r="30" spans="1:11" x14ac:dyDescent="0.25">
      <c r="A30" s="352" t="s">
        <v>166</v>
      </c>
      <c r="B30" s="353">
        <v>8.4906875708908494E-2</v>
      </c>
      <c r="C30" s="354">
        <v>0.2462756052141527</v>
      </c>
      <c r="D30" s="353">
        <v>0.19933229335410332</v>
      </c>
      <c r="E30" s="354">
        <v>0.23556797020484171</v>
      </c>
      <c r="F30" s="353">
        <v>0.2868982236937575</v>
      </c>
      <c r="G30" s="354">
        <v>0.17644320297951582</v>
      </c>
      <c r="H30" s="353">
        <v>0.25244656718009167</v>
      </c>
      <c r="I30" s="354">
        <v>0.15689013035381749</v>
      </c>
      <c r="J30" s="353">
        <v>0.17641604006313916</v>
      </c>
      <c r="K30" s="354">
        <v>0.13966480446927373</v>
      </c>
    </row>
    <row r="31" spans="1:11" x14ac:dyDescent="0.25">
      <c r="A31" s="349" t="s">
        <v>233</v>
      </c>
      <c r="B31" s="350">
        <v>8.4125573421881997E-2</v>
      </c>
      <c r="C31" s="351">
        <v>0.24486066697121975</v>
      </c>
      <c r="D31" s="350">
        <v>0.19783468255408701</v>
      </c>
      <c r="E31" s="351">
        <v>0.22384650525354044</v>
      </c>
      <c r="F31" s="350">
        <v>0.28283797814548955</v>
      </c>
      <c r="G31" s="351">
        <v>0.18958428506167199</v>
      </c>
      <c r="H31" s="350">
        <v>0.25453612254750319</v>
      </c>
      <c r="I31" s="351">
        <v>0.15121059844677937</v>
      </c>
      <c r="J31" s="350">
        <v>0.18066564333103832</v>
      </c>
      <c r="K31" s="351">
        <v>0.14116034719049794</v>
      </c>
    </row>
  </sheetData>
  <mergeCells count="11">
    <mergeCell ref="J20:K20"/>
    <mergeCell ref="A20:A21"/>
    <mergeCell ref="B20:C20"/>
    <mergeCell ref="D20:E20"/>
    <mergeCell ref="F20:G20"/>
    <mergeCell ref="H20:I20"/>
    <mergeCell ref="A3:A5"/>
    <mergeCell ref="B3:D4"/>
    <mergeCell ref="E3:J3"/>
    <mergeCell ref="E4:G4"/>
    <mergeCell ref="H4:J4"/>
  </mergeCells>
  <hyperlinks>
    <hyperlink ref="A13" location="Contents!A1" display="Home"/>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8"/>
  <sheetViews>
    <sheetView workbookViewId="0"/>
  </sheetViews>
  <sheetFormatPr defaultRowHeight="15" x14ac:dyDescent="0.25"/>
  <cols>
    <col min="1" max="1" width="12.28515625" customWidth="1"/>
    <col min="2" max="3" width="31.5703125" customWidth="1"/>
  </cols>
  <sheetData>
    <row r="1" spans="1:5" x14ac:dyDescent="0.25">
      <c r="A1" s="11" t="s">
        <v>257</v>
      </c>
    </row>
    <row r="2" spans="1:5" ht="30.75" customHeight="1" thickBot="1" x14ac:dyDescent="0.3">
      <c r="A2" s="178" t="s">
        <v>152</v>
      </c>
      <c r="B2" s="449" t="s">
        <v>191</v>
      </c>
      <c r="C2" s="449"/>
    </row>
    <row r="3" spans="1:5" ht="15.75" customHeight="1" thickBot="1" x14ac:dyDescent="0.3">
      <c r="A3" s="179"/>
      <c r="B3" s="175" t="s">
        <v>223</v>
      </c>
      <c r="C3" s="175" t="s">
        <v>224</v>
      </c>
    </row>
    <row r="4" spans="1:5" x14ac:dyDescent="0.25">
      <c r="A4" s="14" t="s">
        <v>28</v>
      </c>
      <c r="B4" s="3">
        <v>0.50685966086258738</v>
      </c>
      <c r="C4" s="3">
        <v>0.45278725824800908</v>
      </c>
      <c r="E4" s="19" t="s">
        <v>229</v>
      </c>
    </row>
    <row r="5" spans="1:5" ht="15.75" thickBot="1" x14ac:dyDescent="0.3">
      <c r="A5" s="16" t="s">
        <v>29</v>
      </c>
      <c r="B5" s="6">
        <v>0.496516263238647</v>
      </c>
      <c r="C5" s="6">
        <v>0.47068676716917923</v>
      </c>
    </row>
    <row r="6" spans="1:5" ht="15.75" thickBot="1" x14ac:dyDescent="0.3">
      <c r="A6" s="127" t="s">
        <v>16</v>
      </c>
      <c r="B6" s="128">
        <v>0.50315312971909365</v>
      </c>
      <c r="C6" s="128">
        <v>0.4619031493396546</v>
      </c>
      <c r="D6" t="s">
        <v>226</v>
      </c>
    </row>
    <row r="7" spans="1:5" x14ac:dyDescent="0.25">
      <c r="A7" s="39" t="s">
        <v>225</v>
      </c>
    </row>
    <row r="8" spans="1:5" x14ac:dyDescent="0.25">
      <c r="A8" s="39" t="s">
        <v>227</v>
      </c>
    </row>
    <row r="9" spans="1:5" x14ac:dyDescent="0.25">
      <c r="A9" s="9" t="s">
        <v>88</v>
      </c>
    </row>
    <row r="14" spans="1:5" ht="15.75" thickBot="1" x14ac:dyDescent="0.3">
      <c r="A14" s="454" t="s">
        <v>152</v>
      </c>
      <c r="B14" s="449" t="s">
        <v>151</v>
      </c>
      <c r="C14" s="449"/>
    </row>
    <row r="15" spans="1:5" ht="15.75" thickBot="1" x14ac:dyDescent="0.3">
      <c r="A15" s="455"/>
      <c r="B15" s="175" t="s">
        <v>223</v>
      </c>
      <c r="C15" s="175" t="s">
        <v>224</v>
      </c>
    </row>
    <row r="16" spans="1:5" x14ac:dyDescent="0.25">
      <c r="A16" s="196" t="s">
        <v>28</v>
      </c>
      <c r="B16" s="3">
        <v>2.3206493783811857E-2</v>
      </c>
      <c r="C16" s="3">
        <v>2.3209528856169174E-2</v>
      </c>
    </row>
    <row r="17" spans="1:3" ht="15.75" thickBot="1" x14ac:dyDescent="0.3">
      <c r="A17" s="197" t="s">
        <v>29</v>
      </c>
      <c r="B17" s="6">
        <v>3.0669215196125504E-2</v>
      </c>
      <c r="C17" s="6">
        <v>2.8467772904740229E-2</v>
      </c>
    </row>
    <row r="18" spans="1:3" ht="15.75" thickBot="1" x14ac:dyDescent="0.3">
      <c r="A18" s="127" t="s">
        <v>16</v>
      </c>
      <c r="B18" s="128">
        <v>1.8506676571575842E-2</v>
      </c>
      <c r="C18" s="128">
        <v>1.7993173860873683E-2</v>
      </c>
    </row>
  </sheetData>
  <mergeCells count="3">
    <mergeCell ref="B2:C2"/>
    <mergeCell ref="A14:A15"/>
    <mergeCell ref="B14:C14"/>
  </mergeCells>
  <hyperlinks>
    <hyperlink ref="A9" location="Contents!A1" display="Hom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workbookViewId="0"/>
  </sheetViews>
  <sheetFormatPr defaultRowHeight="15" x14ac:dyDescent="0.25"/>
  <cols>
    <col min="1" max="1" width="65.7109375" customWidth="1"/>
    <col min="2" max="3" width="15.28515625" customWidth="1"/>
    <col min="4" max="4" width="18.140625" style="83" customWidth="1"/>
  </cols>
  <sheetData>
    <row r="1" spans="1:5" x14ac:dyDescent="0.25">
      <c r="A1" s="1" t="s">
        <v>366</v>
      </c>
    </row>
    <row r="2" spans="1:5" ht="15.75" thickBot="1" x14ac:dyDescent="0.3"/>
    <row r="3" spans="1:5" ht="45.75" customHeight="1" x14ac:dyDescent="0.25">
      <c r="A3" s="438" t="s">
        <v>153</v>
      </c>
      <c r="B3" s="438" t="s">
        <v>149</v>
      </c>
      <c r="C3" s="438"/>
      <c r="D3" s="438" t="s">
        <v>263</v>
      </c>
    </row>
    <row r="4" spans="1:5" x14ac:dyDescent="0.25">
      <c r="A4" s="456"/>
      <c r="B4" s="271" t="s">
        <v>223</v>
      </c>
      <c r="C4" s="271" t="s">
        <v>224</v>
      </c>
      <c r="D4" s="456"/>
    </row>
    <row r="5" spans="1:5" x14ac:dyDescent="0.25">
      <c r="A5" s="148" t="s">
        <v>154</v>
      </c>
      <c r="B5" s="3">
        <v>0.2236853516346414</v>
      </c>
      <c r="C5" s="3">
        <v>0.17797848360446766</v>
      </c>
      <c r="D5" s="3" t="s">
        <v>163</v>
      </c>
      <c r="E5" s="82" t="s">
        <v>197</v>
      </c>
    </row>
    <row r="6" spans="1:5" ht="28.5" x14ac:dyDescent="0.25">
      <c r="A6" s="149" t="s">
        <v>155</v>
      </c>
      <c r="B6" s="6">
        <v>0.15286912670838476</v>
      </c>
      <c r="C6" s="6">
        <v>0.12251560305117191</v>
      </c>
      <c r="D6" s="6" t="s">
        <v>163</v>
      </c>
      <c r="E6" s="82" t="s">
        <v>198</v>
      </c>
    </row>
    <row r="7" spans="1:5" ht="28.5" x14ac:dyDescent="0.25">
      <c r="A7" s="148" t="s">
        <v>156</v>
      </c>
      <c r="B7" s="3">
        <v>0.3221598259805053</v>
      </c>
      <c r="C7" s="3">
        <v>0.31047149627918086</v>
      </c>
      <c r="D7" s="3"/>
      <c r="E7" s="82" t="s">
        <v>199</v>
      </c>
    </row>
    <row r="8" spans="1:5" ht="28.5" x14ac:dyDescent="0.25">
      <c r="A8" s="149" t="s">
        <v>157</v>
      </c>
      <c r="B8" s="6">
        <v>0.26245572335326173</v>
      </c>
      <c r="C8" s="6">
        <v>0.23578884329584476</v>
      </c>
      <c r="D8" s="6" t="s">
        <v>163</v>
      </c>
      <c r="E8" s="82" t="s">
        <v>200</v>
      </c>
    </row>
    <row r="9" spans="1:5" x14ac:dyDescent="0.25">
      <c r="A9" s="148" t="s">
        <v>158</v>
      </c>
      <c r="B9" s="3">
        <v>0.14039404208087974</v>
      </c>
      <c r="C9" s="3">
        <v>0.11908754425326708</v>
      </c>
      <c r="D9" s="3" t="s">
        <v>163</v>
      </c>
      <c r="E9" s="82" t="s">
        <v>201</v>
      </c>
    </row>
    <row r="10" spans="1:5" ht="28.5" x14ac:dyDescent="0.25">
      <c r="A10" s="149" t="s">
        <v>159</v>
      </c>
      <c r="B10" s="6">
        <v>0.1554537229856667</v>
      </c>
      <c r="C10" s="6">
        <v>0.14439027075405547</v>
      </c>
      <c r="D10" s="6"/>
      <c r="E10" s="82" t="s">
        <v>202</v>
      </c>
    </row>
    <row r="11" spans="1:5" ht="28.5" x14ac:dyDescent="0.25">
      <c r="A11" s="148" t="s">
        <v>160</v>
      </c>
      <c r="B11" s="3">
        <v>0.11531325114159963</v>
      </c>
      <c r="C11" s="3">
        <v>0.10063489042362216</v>
      </c>
      <c r="D11" s="3"/>
      <c r="E11" s="82" t="s">
        <v>203</v>
      </c>
    </row>
    <row r="12" spans="1:5" x14ac:dyDescent="0.25">
      <c r="A12" s="361" t="s">
        <v>161</v>
      </c>
      <c r="B12" s="362">
        <v>0.49733598035137677</v>
      </c>
      <c r="C12" s="362">
        <f>Table27!D22</f>
        <v>0.45879421965474443</v>
      </c>
      <c r="D12" s="362" t="s">
        <v>163</v>
      </c>
      <c r="E12" s="82" t="s">
        <v>216</v>
      </c>
    </row>
    <row r="13" spans="1:5" ht="15.75" thickBot="1" x14ac:dyDescent="0.3">
      <c r="A13" s="150" t="s">
        <v>150</v>
      </c>
      <c r="B13" s="360">
        <v>2799</v>
      </c>
      <c r="C13" s="360">
        <v>2938</v>
      </c>
      <c r="D13" s="360"/>
    </row>
    <row r="14" spans="1:5" x14ac:dyDescent="0.25">
      <c r="A14" s="39" t="s">
        <v>220</v>
      </c>
    </row>
    <row r="15" spans="1:5" x14ac:dyDescent="0.25">
      <c r="A15" s="35" t="s">
        <v>204</v>
      </c>
    </row>
    <row r="17" spans="1:4" x14ac:dyDescent="0.25">
      <c r="A17" s="9" t="s">
        <v>88</v>
      </c>
    </row>
    <row r="19" spans="1:4" ht="15.75" thickBot="1" x14ac:dyDescent="0.3"/>
    <row r="20" spans="1:4" ht="15.75" thickBot="1" x14ac:dyDescent="0.3">
      <c r="A20" s="438" t="s">
        <v>153</v>
      </c>
      <c r="B20" s="457" t="s">
        <v>151</v>
      </c>
      <c r="C20" s="457"/>
      <c r="D20" s="180"/>
    </row>
    <row r="21" spans="1:4" x14ac:dyDescent="0.25">
      <c r="A21" s="454"/>
      <c r="B21" s="176" t="s">
        <v>223</v>
      </c>
      <c r="C21" s="176" t="s">
        <v>224</v>
      </c>
      <c r="D21" s="180"/>
    </row>
    <row r="22" spans="1:4" x14ac:dyDescent="0.25">
      <c r="A22" s="148" t="s">
        <v>154</v>
      </c>
      <c r="B22" s="3">
        <v>1.5438044374871387E-2</v>
      </c>
      <c r="C22" s="3">
        <v>1.3831059999999999E-2</v>
      </c>
      <c r="D22" s="181"/>
    </row>
    <row r="23" spans="1:4" ht="28.5" x14ac:dyDescent="0.25">
      <c r="A23" s="149" t="s">
        <v>155</v>
      </c>
      <c r="B23" s="6">
        <v>1.3331830065214689E-2</v>
      </c>
      <c r="C23" s="6">
        <v>1.1858219999999999E-2</v>
      </c>
      <c r="D23" s="181"/>
    </row>
    <row r="24" spans="1:4" ht="28.5" x14ac:dyDescent="0.25">
      <c r="A24" s="148" t="s">
        <v>156</v>
      </c>
      <c r="B24" s="3">
        <v>1.7312267962716593E-2</v>
      </c>
      <c r="C24" s="3">
        <v>1.673651E-2</v>
      </c>
      <c r="D24" s="181"/>
    </row>
    <row r="25" spans="1:4" ht="28.5" x14ac:dyDescent="0.25">
      <c r="A25" s="149" t="s">
        <v>157</v>
      </c>
      <c r="B25" s="6">
        <v>1.6299590538970614E-2</v>
      </c>
      <c r="C25" s="6">
        <v>1.535226E-2</v>
      </c>
      <c r="D25" s="181"/>
    </row>
    <row r="26" spans="1:4" x14ac:dyDescent="0.25">
      <c r="A26" s="148" t="s">
        <v>158</v>
      </c>
      <c r="B26" s="3">
        <v>1.2870003635159489E-2</v>
      </c>
      <c r="C26" s="3">
        <v>1.171196E-2</v>
      </c>
      <c r="D26" s="181"/>
    </row>
    <row r="27" spans="1:4" ht="28.5" x14ac:dyDescent="0.25">
      <c r="A27" s="149" t="s">
        <v>159</v>
      </c>
      <c r="B27" s="6">
        <v>1.342353537881745E-2</v>
      </c>
      <c r="C27" s="6">
        <v>1.2709750000000001E-2</v>
      </c>
      <c r="D27" s="181"/>
    </row>
    <row r="28" spans="1:4" ht="28.5" x14ac:dyDescent="0.25">
      <c r="A28" s="148" t="s">
        <v>160</v>
      </c>
      <c r="B28" s="3">
        <v>1.1832839986983219E-2</v>
      </c>
      <c r="C28" s="3">
        <v>1.088044E-2</v>
      </c>
      <c r="D28" s="181"/>
    </row>
    <row r="29" spans="1:4" x14ac:dyDescent="0.25">
      <c r="A29" s="149" t="s">
        <v>161</v>
      </c>
      <c r="B29" s="6">
        <v>1.8516690042384064E-2</v>
      </c>
      <c r="C29" s="6">
        <v>1.7984653721474821E-2</v>
      </c>
      <c r="D29" s="181"/>
    </row>
  </sheetData>
  <mergeCells count="5">
    <mergeCell ref="A3:A4"/>
    <mergeCell ref="B3:C3"/>
    <mergeCell ref="A20:A21"/>
    <mergeCell ref="B20:C20"/>
    <mergeCell ref="D3:D4"/>
  </mergeCells>
  <hyperlinks>
    <hyperlink ref="A17" location="Contents!A1" display="Home"/>
  </hyperlinks>
  <pageMargins left="0.7" right="0.7" top="0.75" bottom="0.75" header="0.3" footer="0.3"/>
  <pageSetup paperSize="9" scale="95"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workbookViewId="0"/>
  </sheetViews>
  <sheetFormatPr defaultRowHeight="15" x14ac:dyDescent="0.25"/>
  <cols>
    <col min="1" max="1" width="60.28515625" customWidth="1"/>
    <col min="2" max="2" width="15.42578125" customWidth="1"/>
    <col min="4" max="4" width="15.42578125" customWidth="1"/>
    <col min="6" max="6" width="15.42578125" customWidth="1"/>
  </cols>
  <sheetData>
    <row r="1" spans="1:9" x14ac:dyDescent="0.25">
      <c r="A1" s="1" t="s">
        <v>258</v>
      </c>
    </row>
    <row r="2" spans="1:9" ht="15.75" thickBot="1" x14ac:dyDescent="0.3">
      <c r="B2" s="82" t="s">
        <v>109</v>
      </c>
      <c r="C2" s="82" t="s">
        <v>205</v>
      </c>
      <c r="D2" s="82" t="s">
        <v>108</v>
      </c>
    </row>
    <row r="3" spans="1:9" ht="15.75" customHeight="1" thickBot="1" x14ac:dyDescent="0.3">
      <c r="A3" s="434" t="s">
        <v>153</v>
      </c>
      <c r="B3" s="459" t="s">
        <v>109</v>
      </c>
      <c r="C3" s="459"/>
      <c r="D3" s="459" t="s">
        <v>108</v>
      </c>
      <c r="E3" s="459"/>
      <c r="F3" s="438" t="s">
        <v>162</v>
      </c>
    </row>
    <row r="4" spans="1:9" ht="45.75" thickBot="1" x14ac:dyDescent="0.3">
      <c r="A4" s="458"/>
      <c r="B4" s="141" t="s">
        <v>149</v>
      </c>
      <c r="C4" s="151" t="s">
        <v>151</v>
      </c>
      <c r="D4" s="141" t="s">
        <v>149</v>
      </c>
      <c r="E4" s="141" t="s">
        <v>151</v>
      </c>
      <c r="F4" s="439"/>
    </row>
    <row r="5" spans="1:9" x14ac:dyDescent="0.25">
      <c r="A5" s="148" t="s">
        <v>154</v>
      </c>
      <c r="B5" s="3">
        <v>0.20348575386039663</v>
      </c>
      <c r="C5" s="143">
        <v>2.2300658415439892E-2</v>
      </c>
      <c r="D5" s="3">
        <v>0.15365057194429202</v>
      </c>
      <c r="E5" s="3">
        <v>1.7213501802025882E-2</v>
      </c>
      <c r="F5" s="139" t="s">
        <v>163</v>
      </c>
      <c r="G5" s="82" t="s">
        <v>197</v>
      </c>
      <c r="I5" s="287"/>
    </row>
    <row r="6" spans="1:9" ht="28.5" x14ac:dyDescent="0.25">
      <c r="A6" s="149" t="s">
        <v>155</v>
      </c>
      <c r="B6" s="6">
        <v>0.14453628267459268</v>
      </c>
      <c r="C6" s="89">
        <v>1.9477945425766554E-2</v>
      </c>
      <c r="D6" s="6">
        <v>0.10150128727313291</v>
      </c>
      <c r="E6" s="6">
        <v>1.4419514013895867E-2</v>
      </c>
      <c r="F6" s="140" t="s">
        <v>163</v>
      </c>
      <c r="G6" s="82" t="s">
        <v>198</v>
      </c>
      <c r="I6" s="287"/>
    </row>
    <row r="7" spans="1:9" ht="28.5" x14ac:dyDescent="0.25">
      <c r="A7" s="148" t="s">
        <v>156</v>
      </c>
      <c r="B7" s="3">
        <v>0.34770860392154274</v>
      </c>
      <c r="C7" s="143">
        <v>2.6391006897002973E-2</v>
      </c>
      <c r="D7" s="3">
        <v>0.27495569601755737</v>
      </c>
      <c r="E7" s="3">
        <v>2.1319143447074102E-2</v>
      </c>
      <c r="F7" s="139" t="s">
        <v>163</v>
      </c>
      <c r="G7" s="82" t="s">
        <v>199</v>
      </c>
      <c r="I7" s="287"/>
    </row>
    <row r="8" spans="1:9" ht="28.5" x14ac:dyDescent="0.25">
      <c r="A8" s="149" t="s">
        <v>157</v>
      </c>
      <c r="B8" s="6">
        <v>0.25369021476225206</v>
      </c>
      <c r="C8" s="89">
        <v>2.410267989184162E-2</v>
      </c>
      <c r="D8" s="6">
        <v>0.21870557977772312</v>
      </c>
      <c r="E8" s="6">
        <v>1.9737557659221694E-2</v>
      </c>
      <c r="F8" s="140" t="s">
        <v>163</v>
      </c>
      <c r="G8" s="82" t="s">
        <v>200</v>
      </c>
      <c r="I8" s="287"/>
    </row>
    <row r="9" spans="1:9" x14ac:dyDescent="0.25">
      <c r="A9" s="148" t="s">
        <v>158</v>
      </c>
      <c r="B9" s="3">
        <v>0.14334658555334154</v>
      </c>
      <c r="C9" s="143">
        <v>1.9403353115392683E-2</v>
      </c>
      <c r="D9" s="3">
        <v>9.5924432151805086E-2</v>
      </c>
      <c r="E9" s="3">
        <v>1.4061223252046902E-2</v>
      </c>
      <c r="F9" s="139" t="s">
        <v>163</v>
      </c>
      <c r="G9" s="82" t="s">
        <v>201</v>
      </c>
      <c r="I9" s="287"/>
    </row>
    <row r="10" spans="1:9" ht="28.5" x14ac:dyDescent="0.25">
      <c r="A10" s="149" t="s">
        <v>159</v>
      </c>
      <c r="B10" s="6">
        <v>0.15929585842037769</v>
      </c>
      <c r="C10" s="89">
        <v>2.0263029262423307E-2</v>
      </c>
      <c r="D10" s="6">
        <v>0.13015805960512994</v>
      </c>
      <c r="E10" s="6">
        <v>1.6066150223141316E-2</v>
      </c>
      <c r="F10" s="140" t="s">
        <v>163</v>
      </c>
      <c r="G10" s="82" t="s">
        <v>202</v>
      </c>
      <c r="I10" s="287"/>
    </row>
    <row r="11" spans="1:9" ht="29.25" thickBot="1" x14ac:dyDescent="0.3">
      <c r="A11" s="148" t="s">
        <v>160</v>
      </c>
      <c r="B11" s="3">
        <v>0.12679626711745121</v>
      </c>
      <c r="C11" s="143">
        <v>1.8424323975966675E-2</v>
      </c>
      <c r="D11" s="3">
        <v>7.5642716872293736E-2</v>
      </c>
      <c r="E11" s="3">
        <v>1.2629568740341853E-2</v>
      </c>
      <c r="F11" s="139" t="s">
        <v>163</v>
      </c>
      <c r="G11" s="82" t="s">
        <v>203</v>
      </c>
      <c r="I11" s="287"/>
    </row>
    <row r="12" spans="1:9" ht="15.75" thickBot="1" x14ac:dyDescent="0.3">
      <c r="A12" s="152" t="s">
        <v>150</v>
      </c>
      <c r="B12" s="460">
        <v>1252</v>
      </c>
      <c r="C12" s="461"/>
      <c r="D12" s="462">
        <v>1686</v>
      </c>
      <c r="E12" s="463"/>
      <c r="F12" s="127"/>
    </row>
    <row r="13" spans="1:9" x14ac:dyDescent="0.25">
      <c r="A13" s="39" t="s">
        <v>220</v>
      </c>
    </row>
    <row r="14" spans="1:9" x14ac:dyDescent="0.25">
      <c r="A14" s="35" t="s">
        <v>204</v>
      </c>
    </row>
    <row r="15" spans="1:9" x14ac:dyDescent="0.25">
      <c r="A15" s="9" t="s">
        <v>88</v>
      </c>
    </row>
  </sheetData>
  <mergeCells count="6">
    <mergeCell ref="A3:A4"/>
    <mergeCell ref="B3:C3"/>
    <mergeCell ref="D3:E3"/>
    <mergeCell ref="F3:F4"/>
    <mergeCell ref="B12:C12"/>
    <mergeCell ref="D12:E12"/>
  </mergeCells>
  <hyperlinks>
    <hyperlink ref="A15" location="Contents!A1" display="Home"/>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5"/>
  <sheetViews>
    <sheetView workbookViewId="0"/>
  </sheetViews>
  <sheetFormatPr defaultRowHeight="15" x14ac:dyDescent="0.25"/>
  <cols>
    <col min="1" max="1" width="36.28515625" customWidth="1"/>
    <col min="2" max="16" width="8.42578125" customWidth="1"/>
  </cols>
  <sheetData>
    <row r="1" spans="1:16" x14ac:dyDescent="0.25">
      <c r="A1" s="1" t="s">
        <v>259</v>
      </c>
    </row>
    <row r="2" spans="1:16" x14ac:dyDescent="0.25">
      <c r="A2" s="129"/>
      <c r="B2" s="129"/>
      <c r="C2" s="129"/>
      <c r="D2" s="129"/>
      <c r="E2" s="129"/>
      <c r="F2" s="129"/>
      <c r="G2" s="129"/>
      <c r="H2" s="129"/>
      <c r="I2" s="129"/>
      <c r="J2" s="129"/>
      <c r="K2" s="129"/>
      <c r="L2" s="129"/>
      <c r="M2" s="129"/>
      <c r="N2" s="129"/>
      <c r="O2" s="129"/>
      <c r="P2" s="129"/>
    </row>
    <row r="3" spans="1:16" s="114" customFormat="1" x14ac:dyDescent="0.25">
      <c r="A3" s="469" t="s">
        <v>206</v>
      </c>
      <c r="B3" s="468" t="s">
        <v>110</v>
      </c>
      <c r="C3" s="381"/>
      <c r="D3" s="381"/>
      <c r="E3" s="469"/>
      <c r="F3" s="468" t="s">
        <v>1</v>
      </c>
      <c r="G3" s="381"/>
      <c r="H3" s="381"/>
      <c r="I3" s="381"/>
      <c r="J3" s="469"/>
      <c r="K3" s="464" t="s">
        <v>16</v>
      </c>
      <c r="L3" s="465"/>
      <c r="M3" s="329"/>
      <c r="N3" s="329"/>
      <c r="O3" s="329"/>
    </row>
    <row r="4" spans="1:16" s="114" customFormat="1" x14ac:dyDescent="0.25">
      <c r="A4" s="473"/>
      <c r="B4" s="475" t="s">
        <v>109</v>
      </c>
      <c r="C4" s="386"/>
      <c r="D4" s="386" t="s">
        <v>108</v>
      </c>
      <c r="E4" s="387"/>
      <c r="F4" s="321" t="s">
        <v>338</v>
      </c>
      <c r="G4" s="320" t="s">
        <v>289</v>
      </c>
      <c r="H4" s="320" t="s">
        <v>6</v>
      </c>
      <c r="I4" s="322" t="s">
        <v>7</v>
      </c>
      <c r="J4" s="322" t="s">
        <v>8</v>
      </c>
      <c r="K4" s="466"/>
      <c r="L4" s="467"/>
      <c r="M4" s="328"/>
      <c r="O4" s="328"/>
    </row>
    <row r="5" spans="1:16" s="114" customFormat="1" x14ac:dyDescent="0.25">
      <c r="A5" s="474"/>
      <c r="B5" s="188" t="s">
        <v>223</v>
      </c>
      <c r="C5" s="189" t="s">
        <v>224</v>
      </c>
      <c r="D5" s="188" t="s">
        <v>223</v>
      </c>
      <c r="E5" s="189" t="s">
        <v>224</v>
      </c>
      <c r="F5" s="470" t="s">
        <v>224</v>
      </c>
      <c r="G5" s="471"/>
      <c r="H5" s="471"/>
      <c r="I5" s="471"/>
      <c r="J5" s="472"/>
      <c r="K5" s="188" t="s">
        <v>223</v>
      </c>
      <c r="L5" s="319" t="s">
        <v>224</v>
      </c>
      <c r="M5" s="377"/>
      <c r="N5" s="180"/>
      <c r="O5" s="180"/>
      <c r="P5" s="378"/>
    </row>
    <row r="6" spans="1:16" s="114" customFormat="1" x14ac:dyDescent="0.25">
      <c r="A6" s="206" t="s">
        <v>200</v>
      </c>
      <c r="B6" s="198">
        <v>0.27540153723427474</v>
      </c>
      <c r="C6" s="199">
        <v>0.24040701658215724</v>
      </c>
      <c r="D6" s="198">
        <v>0.3042212257912707</v>
      </c>
      <c r="E6" s="199">
        <v>0.26380339183953361</v>
      </c>
      <c r="F6" s="153">
        <v>0.17089809329983105</v>
      </c>
      <c r="G6" s="153">
        <v>0.21926706763846446</v>
      </c>
      <c r="H6" s="190">
        <v>0.27681445816832922</v>
      </c>
      <c r="I6" s="154">
        <v>0.30180530340471651</v>
      </c>
      <c r="J6" s="154">
        <v>0.25004362150899467</v>
      </c>
      <c r="K6" s="185">
        <v>0.29019126927641065</v>
      </c>
      <c r="L6" s="182">
        <v>0.25168269834066759</v>
      </c>
      <c r="M6" s="83"/>
      <c r="N6" s="83"/>
      <c r="O6" s="83"/>
      <c r="P6" s="83"/>
    </row>
    <row r="7" spans="1:16" s="212" customFormat="1" x14ac:dyDescent="0.25">
      <c r="A7" s="209" t="s">
        <v>232</v>
      </c>
      <c r="B7" s="158">
        <v>2.5392006948443669E-2</v>
      </c>
      <c r="C7" s="159">
        <v>2.3644836792645296E-2</v>
      </c>
      <c r="D7" s="158">
        <v>2.3061240900076455E-2</v>
      </c>
      <c r="E7" s="159">
        <v>2.1040548349946918E-2</v>
      </c>
      <c r="F7" s="159">
        <v>5.6092601879982391E-2</v>
      </c>
      <c r="G7" s="159">
        <v>3.9712387507174735E-2</v>
      </c>
      <c r="H7" s="331">
        <v>3.1399882463129546E-2</v>
      </c>
      <c r="I7" s="332">
        <v>3.1809935185154029E-2</v>
      </c>
      <c r="J7" s="332">
        <v>3.0527568625157531E-2</v>
      </c>
      <c r="K7" s="194">
        <v>1.7062559728079563E-2</v>
      </c>
      <c r="L7" s="160">
        <v>1.5664707169719228E-2</v>
      </c>
      <c r="M7" s="83"/>
      <c r="N7" s="83"/>
      <c r="O7" s="83"/>
      <c r="P7" s="83"/>
    </row>
    <row r="8" spans="1:16" s="114" customFormat="1" x14ac:dyDescent="0.25">
      <c r="A8" s="208" t="s">
        <v>207</v>
      </c>
      <c r="B8" s="200">
        <v>0.61259856530832968</v>
      </c>
      <c r="C8" s="201">
        <v>0.57130837457891426</v>
      </c>
      <c r="D8" s="200">
        <v>0.61590543172488843</v>
      </c>
      <c r="E8" s="201">
        <v>0.56883860101200845</v>
      </c>
      <c r="F8" s="156">
        <v>0.59161142883130913</v>
      </c>
      <c r="G8" s="156">
        <v>0.56023085862097344</v>
      </c>
      <c r="H8" s="191">
        <v>0.60062884122794591</v>
      </c>
      <c r="I8" s="157">
        <v>0.61088000158947831</v>
      </c>
      <c r="J8" s="157">
        <v>0.48210235145592956</v>
      </c>
      <c r="K8" s="186">
        <v>0.61429558809548968</v>
      </c>
      <c r="L8" s="183">
        <v>0.57087851674287593</v>
      </c>
      <c r="M8" s="83"/>
      <c r="N8" s="83"/>
      <c r="O8" s="83"/>
      <c r="P8" s="83"/>
    </row>
    <row r="9" spans="1:16" s="212" customFormat="1" x14ac:dyDescent="0.25">
      <c r="A9" s="210" t="s">
        <v>232</v>
      </c>
      <c r="B9" s="155">
        <v>2.7690687858668229E-2</v>
      </c>
      <c r="C9" s="156">
        <v>2.7363119406781395E-2</v>
      </c>
      <c r="D9" s="155">
        <v>2.4379704005291689E-2</v>
      </c>
      <c r="E9" s="156">
        <v>2.3626636304490942E-2</v>
      </c>
      <c r="F9" s="156">
        <v>7.3246704074935318E-2</v>
      </c>
      <c r="G9" s="156">
        <v>4.7641336143613232E-2</v>
      </c>
      <c r="H9" s="333">
        <v>3.437163651760064E-2</v>
      </c>
      <c r="I9" s="334">
        <v>3.3785535550566279E-2</v>
      </c>
      <c r="J9" s="334">
        <v>3.5225561038463443E-2</v>
      </c>
      <c r="K9" s="193">
        <v>1.8299842273559484E-2</v>
      </c>
      <c r="L9" s="157">
        <v>1.7865479847997367E-2</v>
      </c>
      <c r="M9" s="83"/>
      <c r="N9" s="83"/>
      <c r="O9" s="83"/>
      <c r="P9" s="83"/>
    </row>
    <row r="10" spans="1:16" s="114" customFormat="1" x14ac:dyDescent="0.25">
      <c r="A10" s="207" t="s">
        <v>208</v>
      </c>
      <c r="B10" s="158">
        <v>0.42954267506510696</v>
      </c>
      <c r="C10" s="159">
        <v>0.3969327949364353</v>
      </c>
      <c r="D10" s="202">
        <v>0.4153655565656561</v>
      </c>
      <c r="E10" s="203">
        <v>0.36320972860688872</v>
      </c>
      <c r="F10" s="159">
        <v>0.38884404170409331</v>
      </c>
      <c r="G10" s="159">
        <v>0.39114199166613978</v>
      </c>
      <c r="H10" s="192">
        <v>0.43449872703680248</v>
      </c>
      <c r="I10" s="160">
        <v>0.37850524156394771</v>
      </c>
      <c r="J10" s="160">
        <v>0.29923072185899252</v>
      </c>
      <c r="K10" s="187">
        <v>0.4222672396168074</v>
      </c>
      <c r="L10" s="184">
        <v>0.3805357095618227</v>
      </c>
      <c r="M10" s="83"/>
      <c r="N10" s="83"/>
      <c r="O10" s="83"/>
      <c r="P10" s="83"/>
    </row>
    <row r="11" spans="1:16" s="212" customFormat="1" x14ac:dyDescent="0.25">
      <c r="A11" s="209" t="s">
        <v>232</v>
      </c>
      <c r="B11" s="158">
        <v>2.8137135583391582E-2</v>
      </c>
      <c r="C11" s="159">
        <v>2.7064994048618805E-2</v>
      </c>
      <c r="D11" s="158">
        <v>2.4700728832134495E-2</v>
      </c>
      <c r="E11" s="159">
        <v>2.2957446288262077E-2</v>
      </c>
      <c r="F11" s="159">
        <v>7.2643501443309069E-2</v>
      </c>
      <c r="G11" s="159">
        <v>4.6839610677148702E-2</v>
      </c>
      <c r="H11" s="331">
        <v>3.4787227522276171E-2</v>
      </c>
      <c r="I11" s="332">
        <v>3.3609787141183421E-2</v>
      </c>
      <c r="J11" s="332">
        <v>3.2281740460647336E-2</v>
      </c>
      <c r="K11" s="194">
        <v>1.856900089923209E-2</v>
      </c>
      <c r="L11" s="160">
        <v>1.7525021259371876E-2</v>
      </c>
      <c r="M11" s="83"/>
      <c r="N11" s="83"/>
      <c r="O11" s="83"/>
      <c r="P11" s="83"/>
    </row>
    <row r="12" spans="1:16" s="114" customFormat="1" x14ac:dyDescent="0.25">
      <c r="A12" s="208" t="s">
        <v>209</v>
      </c>
      <c r="B12" s="155">
        <v>0.22779387126982376</v>
      </c>
      <c r="C12" s="156">
        <v>0.25706805281558853</v>
      </c>
      <c r="D12" s="200">
        <v>0.2233179148001469</v>
      </c>
      <c r="E12" s="201">
        <v>0.25829564393638316</v>
      </c>
      <c r="F12" s="156">
        <v>0.24618830511750672</v>
      </c>
      <c r="G12" s="156">
        <v>0.24032051811909577</v>
      </c>
      <c r="H12" s="191">
        <v>0.21742159556806628</v>
      </c>
      <c r="I12" s="157">
        <v>0.23173648381833031</v>
      </c>
      <c r="J12" s="157">
        <v>0.36035471984727097</v>
      </c>
      <c r="K12" s="186">
        <v>0.22549689305342566</v>
      </c>
      <c r="L12" s="183">
        <v>0.25802550280850889</v>
      </c>
      <c r="M12" s="83"/>
      <c r="N12" s="83"/>
      <c r="O12" s="83"/>
      <c r="P12" s="83"/>
    </row>
    <row r="13" spans="1:16" s="212" customFormat="1" x14ac:dyDescent="0.25">
      <c r="A13" s="211" t="s">
        <v>232</v>
      </c>
      <c r="B13" s="161">
        <v>2.3839809668965376E-2</v>
      </c>
      <c r="C13" s="162">
        <v>2.4180301962546634E-2</v>
      </c>
      <c r="D13" s="161">
        <v>2.0875445603450987E-2</v>
      </c>
      <c r="E13" s="162">
        <v>2.0897647717980569E-2</v>
      </c>
      <c r="F13" s="162">
        <v>6.4194550837235326E-2</v>
      </c>
      <c r="G13" s="162">
        <v>4.1010840310987534E-2</v>
      </c>
      <c r="H13" s="335">
        <v>2.8948364934376084E-2</v>
      </c>
      <c r="I13" s="336">
        <v>2.9239058836149932E-2</v>
      </c>
      <c r="J13" s="336">
        <v>3.3845507579858276E-2</v>
      </c>
      <c r="K13" s="195">
        <v>1.5711339330293044E-2</v>
      </c>
      <c r="L13" s="163">
        <v>1.5793504640122732E-2</v>
      </c>
      <c r="M13" t="str">
        <f t="shared" ref="M13" si="0">IF(ABS(($J13-F13)/(SQRT((F$14+$J$14)/(F$14*$J$14)*((($J13*$J$14)+(F13*F$14))/(F$14+$J$14))*(1-((F13*F$14)+($J13*$J$14))/(F$14+$J$14)))))&gt;1.96,"S"," ")</f>
        <v xml:space="preserve"> </v>
      </c>
      <c r="N13" t="str">
        <f t="shared" ref="N13:P13" si="1">IF(ABS(($J13-G13)/(SQRT((G$14+$J$14)/(G$14*$J$14)*((($J13*$J$14)+(G13*G$14))/(G$14+$J$14))*(1-((G13*G$14)+($J13*$J$14))/(G$14+$J$14)))))&gt;1.96,"S"," ")</f>
        <v xml:space="preserve"> </v>
      </c>
      <c r="O13" t="str">
        <f t="shared" si="1"/>
        <v xml:space="preserve"> </v>
      </c>
      <c r="P13" t="str">
        <f t="shared" si="1"/>
        <v xml:space="preserve"> </v>
      </c>
    </row>
    <row r="14" spans="1:16" s="114" customFormat="1" x14ac:dyDescent="0.25">
      <c r="A14" s="205" t="s">
        <v>230</v>
      </c>
      <c r="B14" s="116"/>
      <c r="C14" s="116"/>
      <c r="D14" s="116"/>
      <c r="E14" s="116"/>
      <c r="F14" s="380">
        <v>172</v>
      </c>
      <c r="G14" s="380">
        <v>414</v>
      </c>
      <c r="H14" s="380">
        <v>772</v>
      </c>
      <c r="I14" s="380">
        <v>790</v>
      </c>
      <c r="J14" s="380">
        <v>755</v>
      </c>
      <c r="K14" s="117"/>
    </row>
    <row r="15" spans="1:16" s="114" customFormat="1" x14ac:dyDescent="0.25">
      <c r="A15" s="204" t="s">
        <v>231</v>
      </c>
      <c r="B15" s="116"/>
      <c r="C15" s="116"/>
      <c r="D15" s="116"/>
      <c r="E15" s="116"/>
      <c r="F15" s="116"/>
      <c r="G15" s="116"/>
      <c r="H15" s="116"/>
      <c r="I15" s="116"/>
      <c r="J15" s="117"/>
      <c r="K15" s="117"/>
    </row>
    <row r="16" spans="1:16" s="114" customFormat="1" x14ac:dyDescent="0.25">
      <c r="A16" s="330" t="s">
        <v>337</v>
      </c>
      <c r="B16" s="116"/>
      <c r="C16" s="116"/>
      <c r="D16" s="116"/>
      <c r="E16" s="116"/>
      <c r="F16" s="116"/>
      <c r="G16" s="116"/>
      <c r="H16" s="116"/>
      <c r="I16" s="116"/>
      <c r="J16" s="117"/>
      <c r="K16" s="117"/>
    </row>
    <row r="17" spans="1:11" s="114" customFormat="1" x14ac:dyDescent="0.25">
      <c r="A17" s="115"/>
      <c r="B17" s="116"/>
      <c r="C17" s="116"/>
      <c r="D17" s="116"/>
      <c r="E17" s="116"/>
      <c r="F17" s="116"/>
      <c r="G17" s="116"/>
      <c r="H17" s="116"/>
      <c r="I17" s="116"/>
      <c r="J17" s="117"/>
      <c r="K17" s="117"/>
    </row>
    <row r="18" spans="1:11" s="114" customFormat="1" x14ac:dyDescent="0.25">
      <c r="A18" s="115"/>
      <c r="B18" s="116"/>
      <c r="C18" s="116"/>
      <c r="D18" s="116"/>
      <c r="E18" s="116"/>
      <c r="F18" s="116"/>
      <c r="G18" s="116"/>
      <c r="H18" s="116"/>
      <c r="I18" s="116"/>
      <c r="J18" s="117"/>
      <c r="K18" s="117"/>
    </row>
    <row r="19" spans="1:11" s="114" customFormat="1" x14ac:dyDescent="0.25">
      <c r="A19" s="118"/>
      <c r="B19" s="113"/>
      <c r="C19" s="113"/>
      <c r="D19" s="113"/>
      <c r="E19" s="113"/>
      <c r="F19" s="113"/>
      <c r="G19" s="113"/>
      <c r="H19" s="113"/>
      <c r="I19" s="113"/>
      <c r="J19" s="113"/>
      <c r="K19" s="113"/>
    </row>
    <row r="21" spans="1:11" x14ac:dyDescent="0.25">
      <c r="A21" s="9" t="s">
        <v>88</v>
      </c>
    </row>
    <row r="45" spans="1:1" x14ac:dyDescent="0.25">
      <c r="A45" s="330" t="s">
        <v>337</v>
      </c>
    </row>
  </sheetData>
  <mergeCells count="7">
    <mergeCell ref="K3:L4"/>
    <mergeCell ref="F3:J3"/>
    <mergeCell ref="F5:J5"/>
    <mergeCell ref="A3:A5"/>
    <mergeCell ref="B3:E3"/>
    <mergeCell ref="D4:E4"/>
    <mergeCell ref="B4:C4"/>
  </mergeCells>
  <hyperlinks>
    <hyperlink ref="A21" location="Contents!A1" display="Home"/>
  </hyperlink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9"/>
  <sheetViews>
    <sheetView zoomScaleNormal="100" workbookViewId="0"/>
  </sheetViews>
  <sheetFormatPr defaultRowHeight="15" x14ac:dyDescent="0.25"/>
  <cols>
    <col min="1" max="1" width="34.140625" customWidth="1"/>
    <col min="11" max="12" width="9.7109375" bestFit="1" customWidth="1"/>
  </cols>
  <sheetData>
    <row r="1" spans="1:17" x14ac:dyDescent="0.25">
      <c r="A1" s="1" t="s">
        <v>260</v>
      </c>
    </row>
    <row r="3" spans="1:17" x14ac:dyDescent="0.25">
      <c r="A3" s="476" t="s">
        <v>222</v>
      </c>
      <c r="B3" s="468" t="s">
        <v>110</v>
      </c>
      <c r="C3" s="381"/>
      <c r="D3" s="381"/>
      <c r="E3" s="469"/>
      <c r="F3" s="468" t="s">
        <v>1</v>
      </c>
      <c r="G3" s="381"/>
      <c r="H3" s="381"/>
      <c r="I3" s="381"/>
      <c r="J3" s="469"/>
      <c r="K3" s="464" t="s">
        <v>16</v>
      </c>
      <c r="L3" s="465"/>
    </row>
    <row r="4" spans="1:17" x14ac:dyDescent="0.25">
      <c r="A4" s="477"/>
      <c r="B4" s="475" t="s">
        <v>109</v>
      </c>
      <c r="C4" s="386"/>
      <c r="D4" s="386" t="s">
        <v>108</v>
      </c>
      <c r="E4" s="387"/>
      <c r="F4" s="343" t="s">
        <v>338</v>
      </c>
      <c r="G4" s="342" t="s">
        <v>289</v>
      </c>
      <c r="H4" s="342" t="s">
        <v>6</v>
      </c>
      <c r="I4" s="322" t="s">
        <v>7</v>
      </c>
      <c r="J4" s="322" t="s">
        <v>8</v>
      </c>
      <c r="K4" s="478"/>
      <c r="L4" s="479"/>
    </row>
    <row r="5" spans="1:17" x14ac:dyDescent="0.25">
      <c r="A5" s="480"/>
      <c r="B5" s="215" t="s">
        <v>223</v>
      </c>
      <c r="C5" s="216" t="s">
        <v>224</v>
      </c>
      <c r="D5" s="215" t="s">
        <v>223</v>
      </c>
      <c r="E5" s="216" t="s">
        <v>224</v>
      </c>
      <c r="F5" s="470" t="s">
        <v>224</v>
      </c>
      <c r="G5" s="471"/>
      <c r="H5" s="471"/>
      <c r="I5" s="471"/>
      <c r="J5" s="472"/>
      <c r="K5" s="215" t="s">
        <v>223</v>
      </c>
      <c r="L5" s="216" t="s">
        <v>224</v>
      </c>
      <c r="N5" s="377"/>
      <c r="O5" s="180"/>
      <c r="P5" s="180"/>
      <c r="Q5" s="378"/>
    </row>
    <row r="6" spans="1:17" x14ac:dyDescent="0.25">
      <c r="A6" s="217" t="s">
        <v>210</v>
      </c>
      <c r="B6" s="165">
        <v>0.24460172531349081</v>
      </c>
      <c r="C6" s="166">
        <v>0.35552222133567485</v>
      </c>
      <c r="D6" s="165">
        <v>0.26580711707065541</v>
      </c>
      <c r="E6" s="166">
        <v>0.32957878653550793</v>
      </c>
      <c r="F6" s="166">
        <v>0.33887417143247084</v>
      </c>
      <c r="G6" s="166">
        <v>0.38927489582674901</v>
      </c>
      <c r="H6" s="166">
        <v>0.35425672546843212</v>
      </c>
      <c r="I6" s="166">
        <v>0.33312057459759747</v>
      </c>
      <c r="J6" s="166">
        <v>0.29529272456056488</v>
      </c>
      <c r="K6" s="165">
        <v>0.25545809989185314</v>
      </c>
      <c r="L6" s="166">
        <v>0.34237904606299813</v>
      </c>
      <c r="M6" t="str">
        <f>IF(ABS((K6-L6)/(SQRT(($K$14+$L$14)/($K$14*$L$14)*(((K6*$K$14)+(L6*$L$14))/($K$14+$L$14))*(1-((K6*$K$14)+(L6*$L$14))/($K$14+$L$14)))))&gt;1.96,"S"," ")</f>
        <v>S</v>
      </c>
      <c r="N6" s="83"/>
      <c r="O6" s="83"/>
      <c r="P6" s="83"/>
      <c r="Q6" s="83"/>
    </row>
    <row r="7" spans="1:17" x14ac:dyDescent="0.25">
      <c r="A7" s="167" t="s">
        <v>211</v>
      </c>
      <c r="B7" s="168">
        <v>0.56934455874069922</v>
      </c>
      <c r="C7" s="169">
        <v>0.56633926434213921</v>
      </c>
      <c r="D7" s="168">
        <v>0.59870855616862129</v>
      </c>
      <c r="E7" s="169">
        <v>0.59101867920435958</v>
      </c>
      <c r="F7" s="169">
        <v>0.62270758245881486</v>
      </c>
      <c r="G7" s="169">
        <v>0.58376890799204395</v>
      </c>
      <c r="H7" s="169">
        <v>0.61511099383525292</v>
      </c>
      <c r="I7" s="169">
        <v>0.58431827382297297</v>
      </c>
      <c r="J7" s="169">
        <v>0.50196841312070128</v>
      </c>
      <c r="K7" s="168">
        <v>0.58437783701474677</v>
      </c>
      <c r="L7" s="169">
        <v>0.57863692294133262</v>
      </c>
      <c r="M7" t="str">
        <f t="shared" ref="M7:M13" si="0">IF(ABS((K7-L7)/(SQRT(($K$14+$L$14)/($K$14*$L$14)*(((K7*$K$14)+(L7*$L$14))/($K$14+$L$14))*(1-((K7*$K$14)+(L7*$L$14))/($K$14+$L$14)))))&gt;1.96,"S"," ")</f>
        <v xml:space="preserve"> </v>
      </c>
      <c r="N7" s="83"/>
      <c r="O7" s="83"/>
      <c r="P7" s="83"/>
      <c r="Q7" s="83"/>
    </row>
    <row r="8" spans="1:17" x14ac:dyDescent="0.25">
      <c r="A8" s="164" t="s">
        <v>212</v>
      </c>
      <c r="B8" s="165">
        <v>0.22900572140040881</v>
      </c>
      <c r="C8" s="166">
        <v>0.21965690576877098</v>
      </c>
      <c r="D8" s="165">
        <v>0.22823797042678429</v>
      </c>
      <c r="E8" s="166">
        <v>0.21388419930772518</v>
      </c>
      <c r="F8" s="166">
        <v>0.23534160290155043</v>
      </c>
      <c r="G8" s="166">
        <v>0.21648101056562341</v>
      </c>
      <c r="H8" s="166">
        <v>0.24105620704017114</v>
      </c>
      <c r="I8" s="166">
        <v>0.22239082869113469</v>
      </c>
      <c r="J8" s="166">
        <v>0.17123912631163388</v>
      </c>
      <c r="K8" s="165">
        <v>0.22861266135945107</v>
      </c>
      <c r="L8" s="166">
        <v>0.2172438806951639</v>
      </c>
      <c r="M8" t="str">
        <f t="shared" si="0"/>
        <v xml:space="preserve"> </v>
      </c>
      <c r="N8" s="83"/>
      <c r="O8" s="83"/>
      <c r="P8" s="83"/>
      <c r="Q8" s="83"/>
    </row>
    <row r="9" spans="1:17" x14ac:dyDescent="0.25">
      <c r="A9" s="167" t="s">
        <v>213</v>
      </c>
      <c r="B9" s="168">
        <v>0.63703703703703707</v>
      </c>
      <c r="C9" s="169">
        <v>0.64611665203862056</v>
      </c>
      <c r="D9" s="168">
        <v>0.6819787985865724</v>
      </c>
      <c r="E9" s="169">
        <v>0.66144649476077322</v>
      </c>
      <c r="F9" s="169">
        <v>0.72412538514888791</v>
      </c>
      <c r="G9" s="169">
        <v>0.68504427059275319</v>
      </c>
      <c r="H9" s="169">
        <v>0.68363458568423607</v>
      </c>
      <c r="I9" s="169">
        <v>0.65533333167762065</v>
      </c>
      <c r="J9" s="169">
        <v>0.54391509167986396</v>
      </c>
      <c r="K9" s="168">
        <v>0.66</v>
      </c>
      <c r="L9" s="169">
        <v>0.65493018857051788</v>
      </c>
      <c r="M9" t="str">
        <f t="shared" si="0"/>
        <v xml:space="preserve"> </v>
      </c>
      <c r="N9" s="83"/>
      <c r="O9" s="83"/>
      <c r="P9" s="83"/>
      <c r="Q9" s="83"/>
    </row>
    <row r="10" spans="1:17" x14ac:dyDescent="0.25">
      <c r="A10" s="164" t="s">
        <v>214</v>
      </c>
      <c r="B10" s="165">
        <v>0.38811623632644571</v>
      </c>
      <c r="C10" s="166">
        <v>0.40961940477140452</v>
      </c>
      <c r="D10" s="165">
        <v>0.38868785633040676</v>
      </c>
      <c r="E10" s="166">
        <v>0.38640511379177356</v>
      </c>
      <c r="F10" s="166">
        <v>0.37651927734130852</v>
      </c>
      <c r="G10" s="166">
        <v>0.41715005324140442</v>
      </c>
      <c r="H10" s="166">
        <v>0.44620789387224713</v>
      </c>
      <c r="I10" s="166">
        <v>0.40145089867799533</v>
      </c>
      <c r="J10" s="166">
        <v>0.335611874042062</v>
      </c>
      <c r="K10" s="165">
        <v>0.38840888458074485</v>
      </c>
      <c r="L10" s="166">
        <v>0.39766685084183551</v>
      </c>
      <c r="M10" t="str">
        <f t="shared" si="0"/>
        <v xml:space="preserve"> </v>
      </c>
      <c r="N10" s="83"/>
      <c r="O10" s="83"/>
      <c r="P10" s="83"/>
      <c r="Q10" s="83"/>
    </row>
    <row r="11" spans="1:17" x14ac:dyDescent="0.25">
      <c r="A11" s="167" t="s">
        <v>215</v>
      </c>
      <c r="B11" s="168">
        <v>0.30682343699048381</v>
      </c>
      <c r="C11" s="169">
        <v>0.30571850315168037</v>
      </c>
      <c r="D11" s="168">
        <v>0.32702423929860824</v>
      </c>
      <c r="E11" s="169">
        <v>0.32875411451800318</v>
      </c>
      <c r="F11" s="169">
        <v>0.30559503371118774</v>
      </c>
      <c r="G11" s="169">
        <v>0.35584221095265639</v>
      </c>
      <c r="H11" s="169">
        <v>0.35394370241596584</v>
      </c>
      <c r="I11" s="169">
        <v>0.34672057658444938</v>
      </c>
      <c r="J11" s="169">
        <v>0.22117992013573712</v>
      </c>
      <c r="K11" s="168">
        <v>0.31716549900715674</v>
      </c>
      <c r="L11" s="169">
        <v>0.3164906833350819</v>
      </c>
      <c r="M11" t="str">
        <f t="shared" si="0"/>
        <v xml:space="preserve"> </v>
      </c>
      <c r="N11" s="83"/>
      <c r="O11" s="83"/>
      <c r="P11" s="83"/>
      <c r="Q11" s="83"/>
    </row>
    <row r="12" spans="1:17" x14ac:dyDescent="0.25">
      <c r="A12" s="164" t="s">
        <v>99</v>
      </c>
      <c r="B12" s="165">
        <v>8.961551003468432E-3</v>
      </c>
      <c r="C12" s="166">
        <v>4.8487991701907131E-3</v>
      </c>
      <c r="D12" s="165">
        <v>7.6250291422636776E-3</v>
      </c>
      <c r="E12" s="166">
        <v>5.4591047563357009E-3</v>
      </c>
      <c r="F12" s="166">
        <v>5.0708901345036693E-3</v>
      </c>
      <c r="G12" s="166">
        <v>0</v>
      </c>
      <c r="H12" s="166">
        <v>9.8873893101333599E-3</v>
      </c>
      <c r="I12" s="166">
        <v>2.8461654998050258E-3</v>
      </c>
      <c r="J12" s="166">
        <v>6.6920920028090648E-3</v>
      </c>
      <c r="K12" s="165">
        <v>8.2773013501928495E-3</v>
      </c>
      <c r="L12" s="166">
        <v>5.0713707039445974E-3</v>
      </c>
      <c r="M12" t="str">
        <f t="shared" si="0"/>
        <v xml:space="preserve"> </v>
      </c>
      <c r="N12" s="83"/>
      <c r="O12" s="83"/>
      <c r="P12" s="83"/>
      <c r="Q12" s="83"/>
    </row>
    <row r="13" spans="1:17" x14ac:dyDescent="0.25">
      <c r="A13" s="218" t="s">
        <v>216</v>
      </c>
      <c r="B13" s="170">
        <v>5.7339252364153957E-2</v>
      </c>
      <c r="C13" s="171">
        <v>4.0995771164126879E-2</v>
      </c>
      <c r="D13" s="170">
        <v>5.3622471687849158E-2</v>
      </c>
      <c r="E13" s="171">
        <v>4.9768573099305373E-2</v>
      </c>
      <c r="F13" s="171">
        <v>3.8384136982251994E-2</v>
      </c>
      <c r="G13" s="171">
        <v>2.0751992298229698E-2</v>
      </c>
      <c r="H13" s="171">
        <v>3.3612467113177065E-2</v>
      </c>
      <c r="I13" s="171">
        <v>4.7614908344033147E-2</v>
      </c>
      <c r="J13" s="171">
        <v>8.2599022969945604E-2</v>
      </c>
      <c r="K13" s="170">
        <v>5.5436398424472753E-2</v>
      </c>
      <c r="L13" s="171">
        <v>4.5115233772528768E-2</v>
      </c>
      <c r="M13" t="str">
        <f t="shared" si="0"/>
        <v xml:space="preserve"> </v>
      </c>
      <c r="N13" s="83"/>
      <c r="O13" s="83"/>
      <c r="P13" s="83"/>
      <c r="Q13" s="83"/>
    </row>
    <row r="14" spans="1:17" x14ac:dyDescent="0.25">
      <c r="A14" s="205" t="s">
        <v>230</v>
      </c>
      <c r="F14" s="380">
        <v>172</v>
      </c>
      <c r="G14" s="380">
        <v>414</v>
      </c>
      <c r="H14" s="380">
        <v>772</v>
      </c>
      <c r="I14" s="380">
        <v>790</v>
      </c>
      <c r="J14" s="380">
        <v>755</v>
      </c>
      <c r="K14" s="380">
        <v>2765</v>
      </c>
      <c r="L14" s="380">
        <v>2950</v>
      </c>
      <c r="N14" s="83"/>
      <c r="O14" s="83"/>
      <c r="P14" s="83"/>
      <c r="Q14" s="83"/>
    </row>
    <row r="15" spans="1:17" x14ac:dyDescent="0.25">
      <c r="A15" s="9" t="s">
        <v>88</v>
      </c>
    </row>
    <row r="16" spans="1:17" x14ac:dyDescent="0.25">
      <c r="A16" s="9"/>
    </row>
    <row r="17" spans="1:12" x14ac:dyDescent="0.25">
      <c r="A17" s="1" t="s">
        <v>151</v>
      </c>
    </row>
    <row r="18" spans="1:12" x14ac:dyDescent="0.25">
      <c r="A18" s="476" t="s">
        <v>222</v>
      </c>
      <c r="B18" s="468" t="s">
        <v>110</v>
      </c>
      <c r="C18" s="381"/>
      <c r="D18" s="381"/>
      <c r="E18" s="469"/>
      <c r="F18" s="468" t="s">
        <v>1</v>
      </c>
      <c r="G18" s="381"/>
      <c r="H18" s="381"/>
      <c r="I18" s="381"/>
      <c r="J18" s="469"/>
      <c r="K18" s="464" t="s">
        <v>16</v>
      </c>
      <c r="L18" s="465"/>
    </row>
    <row r="19" spans="1:12" x14ac:dyDescent="0.25">
      <c r="A19" s="477"/>
      <c r="B19" s="475" t="s">
        <v>109</v>
      </c>
      <c r="C19" s="386"/>
      <c r="D19" s="386" t="s">
        <v>108</v>
      </c>
      <c r="E19" s="387"/>
      <c r="F19" s="343" t="s">
        <v>338</v>
      </c>
      <c r="G19" s="342" t="s">
        <v>289</v>
      </c>
      <c r="H19" s="342" t="s">
        <v>6</v>
      </c>
      <c r="I19" s="322" t="s">
        <v>7</v>
      </c>
      <c r="J19" s="322" t="s">
        <v>8</v>
      </c>
      <c r="K19" s="478"/>
      <c r="L19" s="479"/>
    </row>
    <row r="20" spans="1:12" x14ac:dyDescent="0.25">
      <c r="A20" s="475"/>
      <c r="B20" s="215" t="s">
        <v>223</v>
      </c>
      <c r="C20" s="216" t="s">
        <v>224</v>
      </c>
      <c r="D20" s="215" t="s">
        <v>223</v>
      </c>
      <c r="E20" s="216" t="s">
        <v>224</v>
      </c>
      <c r="F20" s="470" t="s">
        <v>224</v>
      </c>
      <c r="G20" s="471"/>
      <c r="H20" s="471"/>
      <c r="I20" s="471"/>
      <c r="J20" s="472"/>
      <c r="K20" s="215" t="s">
        <v>223</v>
      </c>
      <c r="L20" s="216" t="s">
        <v>224</v>
      </c>
    </row>
    <row r="21" spans="1:12" x14ac:dyDescent="0.25">
      <c r="A21" s="217" t="s">
        <v>210</v>
      </c>
      <c r="B21" s="165">
        <v>2.4210388139942099E-2</v>
      </c>
      <c r="C21" s="166">
        <v>2.647272211512193E-2</v>
      </c>
      <c r="D21" s="165">
        <v>2.1992703031468542E-2</v>
      </c>
      <c r="E21" s="166">
        <v>2.2431175287229668E-2</v>
      </c>
      <c r="F21" s="165">
        <v>7.0533318336951048E-2</v>
      </c>
      <c r="G21" s="166">
        <v>4.6799275367333949E-2</v>
      </c>
      <c r="H21" s="165">
        <v>3.3544363238855894E-2</v>
      </c>
      <c r="I21" s="166">
        <v>3.2661450334088071E-2</v>
      </c>
      <c r="J21" s="165">
        <v>3.2137814678300604E-2</v>
      </c>
      <c r="K21" s="165">
        <v>1.6267742090250892E-2</v>
      </c>
      <c r="L21" s="166">
        <v>1.7137790596753986E-2</v>
      </c>
    </row>
    <row r="22" spans="1:12" x14ac:dyDescent="0.25">
      <c r="A22" s="167" t="s">
        <v>211</v>
      </c>
      <c r="B22" s="168">
        <v>2.7889232087925719E-2</v>
      </c>
      <c r="C22" s="169">
        <v>2.7407829183138836E-2</v>
      </c>
      <c r="D22" s="168">
        <v>2.4402139448769785E-2</v>
      </c>
      <c r="E22" s="169">
        <v>2.3461235026345159E-2</v>
      </c>
      <c r="F22" s="168">
        <v>7.2229421315343489E-2</v>
      </c>
      <c r="G22" s="169">
        <v>4.7312487627101628E-2</v>
      </c>
      <c r="H22" s="168">
        <v>3.412518796075821E-2</v>
      </c>
      <c r="I22" s="169">
        <v>3.4152010755079509E-2</v>
      </c>
      <c r="J22" s="168">
        <v>3.5225099606737406E-2</v>
      </c>
      <c r="K22" s="168">
        <v>1.8383114212607167E-2</v>
      </c>
      <c r="L22" s="169">
        <v>1.7833834479756065E-2</v>
      </c>
    </row>
    <row r="23" spans="1:12" x14ac:dyDescent="0.25">
      <c r="A23" s="164" t="s">
        <v>212</v>
      </c>
      <c r="B23" s="165">
        <v>2.3666429604672922E-2</v>
      </c>
      <c r="C23" s="166">
        <v>2.2896888965937001E-2</v>
      </c>
      <c r="D23" s="165">
        <v>2.0894206109746478E-2</v>
      </c>
      <c r="E23" s="166">
        <v>1.9567310832874302E-2</v>
      </c>
      <c r="F23" s="165">
        <v>6.3214412255984079E-2</v>
      </c>
      <c r="G23" s="166">
        <v>3.9529626459631026E-2</v>
      </c>
      <c r="H23" s="165">
        <v>2.9998153323351668E-2</v>
      </c>
      <c r="I23" s="166">
        <v>2.881709521657231E-2</v>
      </c>
      <c r="J23" s="165">
        <v>2.6540048518166021E-2</v>
      </c>
      <c r="K23" s="165">
        <v>1.5664237558013504E-2</v>
      </c>
      <c r="L23" s="166">
        <v>1.4893625646519495E-2</v>
      </c>
    </row>
    <row r="24" spans="1:12" x14ac:dyDescent="0.25">
      <c r="A24" s="167" t="s">
        <v>213</v>
      </c>
      <c r="B24" s="168">
        <v>2.7083045348299719E-2</v>
      </c>
      <c r="C24" s="169">
        <v>2.6445195523261144E-2</v>
      </c>
      <c r="D24" s="168">
        <v>2.3184818262744163E-2</v>
      </c>
      <c r="E24" s="169">
        <v>2.2581851496187855E-2</v>
      </c>
      <c r="F24" s="168">
        <v>6.660330433006155E-2</v>
      </c>
      <c r="G24" s="169">
        <v>4.458329059200164E-2</v>
      </c>
      <c r="H24" s="168">
        <v>3.2616478299918039E-2</v>
      </c>
      <c r="I24" s="169">
        <v>3.2933800452541233E-2</v>
      </c>
      <c r="J24" s="168">
        <v>3.5089242793082287E-2</v>
      </c>
      <c r="K24" s="168">
        <v>1.8649574081793945E-2</v>
      </c>
      <c r="L24" s="169">
        <v>1.7169767320009962E-2</v>
      </c>
    </row>
    <row r="25" spans="1:12" x14ac:dyDescent="0.25">
      <c r="A25" s="164" t="s">
        <v>214</v>
      </c>
      <c r="B25" s="165">
        <v>2.7447283624436044E-2</v>
      </c>
      <c r="C25" s="166">
        <v>2.7196783871372032E-2</v>
      </c>
      <c r="D25" s="165">
        <v>2.4267342518222428E-2</v>
      </c>
      <c r="E25" s="166">
        <v>2.3235971144597092E-2</v>
      </c>
      <c r="F25" s="165">
        <v>7.2200157188574435E-2</v>
      </c>
      <c r="G25" s="166">
        <v>4.7327392327238288E-2</v>
      </c>
      <c r="H25" s="165">
        <v>3.4863626434885005E-2</v>
      </c>
      <c r="I25" s="166">
        <v>3.3968563913810937E-2</v>
      </c>
      <c r="J25" s="165">
        <v>3.3267118179028263E-2</v>
      </c>
      <c r="K25" s="165">
        <v>1.8180173757991372E-2</v>
      </c>
      <c r="L25" s="166">
        <v>1.7676305519803471E-2</v>
      </c>
    </row>
    <row r="26" spans="1:12" x14ac:dyDescent="0.25">
      <c r="A26" s="167" t="s">
        <v>215</v>
      </c>
      <c r="B26" s="168">
        <v>2.5974679661496376E-2</v>
      </c>
      <c r="C26" s="169">
        <v>2.5479441810564524E-2</v>
      </c>
      <c r="D26" s="168">
        <v>2.3355001813709385E-2</v>
      </c>
      <c r="E26" s="169">
        <v>2.2416868636559392E-2</v>
      </c>
      <c r="F26" s="168">
        <v>6.8645579391553344E-2</v>
      </c>
      <c r="G26" s="169">
        <v>4.595289820754872E-2</v>
      </c>
      <c r="H26" s="168">
        <v>3.3537665689971255E-2</v>
      </c>
      <c r="I26" s="169">
        <v>3.2979979062337454E-2</v>
      </c>
      <c r="J26" s="168">
        <v>2.9239975846953089E-2</v>
      </c>
      <c r="K26" s="168">
        <v>1.7358954533791344E-2</v>
      </c>
      <c r="L26" s="169">
        <v>1.6798329903306704E-2</v>
      </c>
    </row>
    <row r="27" spans="1:12" x14ac:dyDescent="0.25">
      <c r="A27" s="164" t="s">
        <v>99</v>
      </c>
      <c r="B27" s="165">
        <v>5.3078769004710489E-3</v>
      </c>
      <c r="C27" s="166">
        <v>3.8416950293970326E-3</v>
      </c>
      <c r="D27" s="165">
        <v>4.3306080345370292E-3</v>
      </c>
      <c r="E27" s="166">
        <v>3.5161756908668549E-3</v>
      </c>
      <c r="F27" s="165">
        <v>1.0584520521981455E-2</v>
      </c>
      <c r="G27" s="166">
        <v>0</v>
      </c>
      <c r="H27" s="165">
        <v>6.9392681133707123E-3</v>
      </c>
      <c r="I27" s="166">
        <v>3.6916645798469672E-3</v>
      </c>
      <c r="J27" s="165">
        <v>5.7439214086580422E-3</v>
      </c>
      <c r="K27" s="165">
        <v>3.3795772518196588E-3</v>
      </c>
      <c r="L27" s="166">
        <v>2.5655002690001044E-3</v>
      </c>
    </row>
    <row r="28" spans="1:12" x14ac:dyDescent="0.25">
      <c r="A28" s="218" t="s">
        <v>216</v>
      </c>
      <c r="B28" s="170">
        <v>1.3094463954306114E-2</v>
      </c>
      <c r="C28" s="171">
        <v>1.096581823481383E-2</v>
      </c>
      <c r="D28" s="170">
        <v>1.1214911383609137E-2</v>
      </c>
      <c r="E28" s="171">
        <v>1.0377454063080285E-2</v>
      </c>
      <c r="F28" s="170">
        <v>2.8629233423670662E-2</v>
      </c>
      <c r="G28" s="171">
        <v>1.3682463269951232E-2</v>
      </c>
      <c r="H28" s="170">
        <v>1.2640271692873319E-2</v>
      </c>
      <c r="I28" s="171">
        <v>1.4756686414141988E-2</v>
      </c>
      <c r="J28" s="170">
        <v>1.9393341510191384E-2</v>
      </c>
      <c r="K28" s="170">
        <v>8.5356377372935825E-3</v>
      </c>
      <c r="L28" s="171">
        <v>7.4963613055141175E-3</v>
      </c>
    </row>
    <row r="29" spans="1:12" x14ac:dyDescent="0.25">
      <c r="F29" s="374">
        <v>172</v>
      </c>
      <c r="G29" s="375">
        <v>414</v>
      </c>
      <c r="H29" s="374">
        <v>772</v>
      </c>
      <c r="I29" s="375">
        <v>790</v>
      </c>
      <c r="J29" s="374">
        <v>755</v>
      </c>
    </row>
  </sheetData>
  <mergeCells count="14">
    <mergeCell ref="A3:A5"/>
    <mergeCell ref="B3:E3"/>
    <mergeCell ref="K3:L4"/>
    <mergeCell ref="B4:C4"/>
    <mergeCell ref="D4:E4"/>
    <mergeCell ref="F3:J3"/>
    <mergeCell ref="F5:J5"/>
    <mergeCell ref="A18:A20"/>
    <mergeCell ref="B18:E18"/>
    <mergeCell ref="K18:L19"/>
    <mergeCell ref="B19:C19"/>
    <mergeCell ref="D19:E19"/>
    <mergeCell ref="F18:J18"/>
    <mergeCell ref="F20:J20"/>
  </mergeCells>
  <hyperlinks>
    <hyperlink ref="A15" location="Contents!A1" display="Home"/>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zoomScaleNormal="100" workbookViewId="0"/>
  </sheetViews>
  <sheetFormatPr defaultRowHeight="15" x14ac:dyDescent="0.25"/>
  <cols>
    <col min="1" max="1" width="24" customWidth="1"/>
    <col min="2" max="2" width="19.5703125" customWidth="1"/>
    <col min="3" max="3" width="9.140625" hidden="1" customWidth="1"/>
    <col min="4" max="5" width="14.28515625" customWidth="1"/>
  </cols>
  <sheetData>
    <row r="1" spans="1:6" x14ac:dyDescent="0.25">
      <c r="A1" s="1" t="s">
        <v>290</v>
      </c>
    </row>
    <row r="2" spans="1:6" ht="15.75" thickBot="1" x14ac:dyDescent="0.3"/>
    <row r="3" spans="1:6" ht="42.75" x14ac:dyDescent="0.25">
      <c r="A3" s="290" t="s">
        <v>9</v>
      </c>
      <c r="B3" s="290" t="s">
        <v>167</v>
      </c>
      <c r="C3" s="290" t="s">
        <v>11</v>
      </c>
      <c r="D3" s="290" t="s">
        <v>168</v>
      </c>
      <c r="E3" s="290" t="s">
        <v>169</v>
      </c>
    </row>
    <row r="4" spans="1:6" x14ac:dyDescent="0.25">
      <c r="A4" s="64">
        <v>2008</v>
      </c>
      <c r="B4" s="64">
        <v>341</v>
      </c>
      <c r="C4" s="130">
        <v>218</v>
      </c>
      <c r="D4" s="65"/>
      <c r="E4" s="65"/>
      <c r="F4" s="225">
        <f>C4</f>
        <v>218</v>
      </c>
    </row>
    <row r="5" spans="1:6" x14ac:dyDescent="0.25">
      <c r="A5" s="66">
        <v>2009</v>
      </c>
      <c r="B5" s="66">
        <v>320</v>
      </c>
      <c r="C5" s="131">
        <v>218</v>
      </c>
      <c r="D5" s="67"/>
      <c r="E5" s="67">
        <v>-6.1583577712609971E-2</v>
      </c>
      <c r="F5" s="225">
        <f t="shared" ref="F5:F14" si="0">C5</f>
        <v>218</v>
      </c>
    </row>
    <row r="6" spans="1:6" x14ac:dyDescent="0.25">
      <c r="A6" s="64">
        <v>2010</v>
      </c>
      <c r="B6" s="64">
        <v>270</v>
      </c>
      <c r="C6" s="130">
        <v>218</v>
      </c>
      <c r="D6" s="65"/>
      <c r="E6" s="65">
        <v>-0.15625</v>
      </c>
      <c r="F6" s="225">
        <f t="shared" si="0"/>
        <v>218</v>
      </c>
    </row>
    <row r="7" spans="1:6" x14ac:dyDescent="0.25">
      <c r="A7" s="66">
        <v>2011</v>
      </c>
      <c r="B7" s="66">
        <v>213</v>
      </c>
      <c r="C7" s="131">
        <v>218</v>
      </c>
      <c r="D7" s="67"/>
      <c r="E7" s="67">
        <v>-0.21111111111111111</v>
      </c>
      <c r="F7" s="225">
        <f t="shared" si="0"/>
        <v>218</v>
      </c>
    </row>
    <row r="8" spans="1:6" x14ac:dyDescent="0.25">
      <c r="A8" s="64">
        <v>2012</v>
      </c>
      <c r="B8" s="64">
        <v>221</v>
      </c>
      <c r="C8" s="130">
        <v>218</v>
      </c>
      <c r="D8" s="65"/>
      <c r="E8" s="65">
        <v>3.7558685446009391E-2</v>
      </c>
      <c r="F8" s="225">
        <f t="shared" si="0"/>
        <v>218</v>
      </c>
    </row>
    <row r="9" spans="1:6" x14ac:dyDescent="0.25">
      <c r="A9" s="66">
        <v>2013</v>
      </c>
      <c r="B9" s="66">
        <v>189</v>
      </c>
      <c r="C9" s="131">
        <v>218</v>
      </c>
      <c r="D9" s="67"/>
      <c r="E9" s="67">
        <v>-0.14479638009049775</v>
      </c>
      <c r="F9" s="225">
        <f t="shared" si="0"/>
        <v>218</v>
      </c>
    </row>
    <row r="10" spans="1:6" x14ac:dyDescent="0.25">
      <c r="A10" s="64">
        <v>2014</v>
      </c>
      <c r="B10" s="64">
        <v>243</v>
      </c>
      <c r="C10" s="130">
        <v>218</v>
      </c>
      <c r="D10" s="65"/>
      <c r="E10" s="65">
        <v>0.2857142857142857</v>
      </c>
      <c r="F10" s="225">
        <f t="shared" si="0"/>
        <v>218</v>
      </c>
    </row>
    <row r="11" spans="1:6" x14ac:dyDescent="0.25">
      <c r="A11" s="66">
        <v>2015</v>
      </c>
      <c r="B11" s="66">
        <v>214</v>
      </c>
      <c r="C11" s="131">
        <v>218</v>
      </c>
      <c r="D11" s="67"/>
      <c r="E11" s="67">
        <v>-0.11934156378600823</v>
      </c>
      <c r="F11" s="225">
        <f t="shared" si="0"/>
        <v>218</v>
      </c>
    </row>
    <row r="12" spans="1:6" x14ac:dyDescent="0.25">
      <c r="A12" s="64">
        <v>2016</v>
      </c>
      <c r="B12" s="64">
        <v>223</v>
      </c>
      <c r="C12" s="130">
        <v>218</v>
      </c>
      <c r="D12" s="65"/>
      <c r="E12" s="65">
        <v>4.2056074766355138E-2</v>
      </c>
      <c r="F12" s="225">
        <f t="shared" si="0"/>
        <v>218</v>
      </c>
    </row>
    <row r="13" spans="1:6" x14ac:dyDescent="0.25">
      <c r="A13" s="66">
        <v>2017</v>
      </c>
      <c r="B13" s="66">
        <v>218</v>
      </c>
      <c r="C13" s="131">
        <v>218</v>
      </c>
      <c r="D13" s="67">
        <v>0</v>
      </c>
      <c r="E13" s="67">
        <v>-2.2421524663677129E-2</v>
      </c>
      <c r="F13" s="225">
        <f t="shared" si="0"/>
        <v>218</v>
      </c>
    </row>
    <row r="14" spans="1:6" x14ac:dyDescent="0.25">
      <c r="A14" s="64">
        <v>2018</v>
      </c>
      <c r="B14" s="64">
        <v>187</v>
      </c>
      <c r="C14" s="130">
        <v>218</v>
      </c>
      <c r="D14" s="65">
        <v>-0.14220183486238533</v>
      </c>
      <c r="E14" s="65">
        <v>-0.14220183486238533</v>
      </c>
      <c r="F14" s="225">
        <f t="shared" si="0"/>
        <v>218</v>
      </c>
    </row>
    <row r="15" spans="1:6" ht="15.75" thickBot="1" x14ac:dyDescent="0.3">
      <c r="A15" s="132" t="s">
        <v>11</v>
      </c>
      <c r="B15" s="133">
        <v>218</v>
      </c>
      <c r="C15" s="69"/>
      <c r="D15" s="70"/>
      <c r="E15" s="70"/>
    </row>
    <row r="16" spans="1:6" x14ac:dyDescent="0.25">
      <c r="A16" s="10" t="s">
        <v>12</v>
      </c>
    </row>
    <row r="18" spans="1:6" x14ac:dyDescent="0.25">
      <c r="A18" s="9" t="s">
        <v>88</v>
      </c>
    </row>
    <row r="21" spans="1:6" x14ac:dyDescent="0.25">
      <c r="A21" s="1" t="s">
        <v>291</v>
      </c>
    </row>
    <row r="22" spans="1:6" ht="15.75" thickBot="1" x14ac:dyDescent="0.3">
      <c r="A22" s="1"/>
    </row>
    <row r="23" spans="1:6" ht="42.75" x14ac:dyDescent="0.25">
      <c r="A23" s="63" t="s">
        <v>9</v>
      </c>
      <c r="B23" s="63" t="s">
        <v>167</v>
      </c>
      <c r="C23" s="63" t="s">
        <v>11</v>
      </c>
      <c r="D23" s="63" t="s">
        <v>168</v>
      </c>
      <c r="E23" s="63" t="s">
        <v>169</v>
      </c>
    </row>
    <row r="24" spans="1:6" x14ac:dyDescent="0.25">
      <c r="A24" s="64" t="s">
        <v>170</v>
      </c>
      <c r="B24" s="306">
        <f t="shared" ref="B24:B30" si="1">AVERAGE(B4:B8)</f>
        <v>273</v>
      </c>
      <c r="C24" s="130">
        <f>$B$31</f>
        <v>218</v>
      </c>
      <c r="D24" s="65"/>
      <c r="E24" s="65"/>
      <c r="F24" s="225">
        <f>C24</f>
        <v>218</v>
      </c>
    </row>
    <row r="25" spans="1:6" x14ac:dyDescent="0.25">
      <c r="A25" s="66" t="s">
        <v>171</v>
      </c>
      <c r="B25" s="307">
        <f t="shared" si="1"/>
        <v>242.6</v>
      </c>
      <c r="C25" s="131">
        <f t="shared" ref="C25:C30" si="2">$B$31</f>
        <v>218</v>
      </c>
      <c r="D25" s="67"/>
      <c r="E25" s="67">
        <f t="shared" ref="E25:E28" si="3">(B25-B24)/B24</f>
        <v>-0.11135531135531138</v>
      </c>
      <c r="F25" s="225">
        <f t="shared" ref="F25:F30" si="4">C25</f>
        <v>218</v>
      </c>
    </row>
    <row r="26" spans="1:6" x14ac:dyDescent="0.25">
      <c r="A26" s="64" t="s">
        <v>172</v>
      </c>
      <c r="B26" s="306">
        <f t="shared" si="1"/>
        <v>227.2</v>
      </c>
      <c r="C26" s="130">
        <f t="shared" si="2"/>
        <v>218</v>
      </c>
      <c r="D26" s="65"/>
      <c r="E26" s="65">
        <f t="shared" si="3"/>
        <v>-6.3478977741137699E-2</v>
      </c>
      <c r="F26" s="225">
        <f t="shared" si="4"/>
        <v>218</v>
      </c>
    </row>
    <row r="27" spans="1:6" x14ac:dyDescent="0.25">
      <c r="A27" s="66" t="s">
        <v>173</v>
      </c>
      <c r="B27" s="307">
        <f t="shared" si="1"/>
        <v>216</v>
      </c>
      <c r="C27" s="131">
        <f t="shared" si="2"/>
        <v>218</v>
      </c>
      <c r="D27" s="67"/>
      <c r="E27" s="67">
        <f t="shared" si="3"/>
        <v>-4.9295774647887279E-2</v>
      </c>
      <c r="F27" s="225">
        <f t="shared" si="4"/>
        <v>218</v>
      </c>
    </row>
    <row r="28" spans="1:6" x14ac:dyDescent="0.25">
      <c r="A28" s="64" t="s">
        <v>165</v>
      </c>
      <c r="B28" s="306">
        <f t="shared" si="1"/>
        <v>218</v>
      </c>
      <c r="C28" s="130">
        <f t="shared" si="2"/>
        <v>218</v>
      </c>
      <c r="D28" s="65"/>
      <c r="E28" s="65">
        <f t="shared" si="3"/>
        <v>9.2592592592592587E-3</v>
      </c>
      <c r="F28" s="225">
        <f t="shared" si="4"/>
        <v>218</v>
      </c>
    </row>
    <row r="29" spans="1:6" x14ac:dyDescent="0.25">
      <c r="A29" s="66" t="s">
        <v>166</v>
      </c>
      <c r="B29" s="307">
        <f t="shared" si="1"/>
        <v>217.4</v>
      </c>
      <c r="C29" s="131">
        <f t="shared" si="2"/>
        <v>218</v>
      </c>
      <c r="D29" s="67">
        <f t="shared" ref="D29:D30" si="5">(B29-B$31)/B$31</f>
        <v>-2.7522935779816255E-3</v>
      </c>
      <c r="E29" s="67">
        <f>(B29-B28)/B28</f>
        <v>-2.7522935779816255E-3</v>
      </c>
      <c r="F29" s="225">
        <f t="shared" si="4"/>
        <v>218</v>
      </c>
    </row>
    <row r="30" spans="1:6" x14ac:dyDescent="0.25">
      <c r="A30" s="64" t="s">
        <v>233</v>
      </c>
      <c r="B30" s="306">
        <f t="shared" si="1"/>
        <v>217</v>
      </c>
      <c r="C30" s="130">
        <f t="shared" si="2"/>
        <v>218</v>
      </c>
      <c r="D30" s="65">
        <f t="shared" si="5"/>
        <v>-4.5871559633027525E-3</v>
      </c>
      <c r="E30" s="65">
        <f>(B30-B29)/B29</f>
        <v>-1.8399264029439082E-3</v>
      </c>
      <c r="F30" s="225">
        <f t="shared" si="4"/>
        <v>218</v>
      </c>
    </row>
    <row r="31" spans="1:6" ht="15.75" thickBot="1" x14ac:dyDescent="0.3">
      <c r="A31" s="132" t="s">
        <v>11</v>
      </c>
      <c r="B31" s="133">
        <f>B15</f>
        <v>218</v>
      </c>
      <c r="C31" s="133"/>
      <c r="D31" s="146"/>
      <c r="E31" s="146"/>
    </row>
    <row r="32" spans="1:6" x14ac:dyDescent="0.25">
      <c r="A32" s="10" t="s">
        <v>12</v>
      </c>
    </row>
  </sheetData>
  <hyperlinks>
    <hyperlink ref="A18" location="Contents!A1" display="Home"/>
  </hyperlink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2"/>
  <sheetViews>
    <sheetView workbookViewId="0"/>
  </sheetViews>
  <sheetFormatPr defaultRowHeight="15" x14ac:dyDescent="0.25"/>
  <cols>
    <col min="1" max="1" width="27.140625" customWidth="1"/>
    <col min="2" max="2" width="14.5703125" customWidth="1"/>
    <col min="3" max="3" width="9.140625" hidden="1" customWidth="1"/>
    <col min="4" max="5" width="11.7109375" customWidth="1"/>
  </cols>
  <sheetData>
    <row r="1" spans="1:6" x14ac:dyDescent="0.25">
      <c r="A1" s="1" t="s">
        <v>292</v>
      </c>
    </row>
    <row r="2" spans="1:6" ht="15.75" thickBot="1" x14ac:dyDescent="0.3"/>
    <row r="3" spans="1:6" ht="57" x14ac:dyDescent="0.25">
      <c r="A3" s="290" t="s">
        <v>9</v>
      </c>
      <c r="B3" s="290" t="s">
        <v>167</v>
      </c>
      <c r="C3" s="290" t="s">
        <v>11</v>
      </c>
      <c r="D3" s="290" t="s">
        <v>168</v>
      </c>
      <c r="E3" s="290" t="s">
        <v>169</v>
      </c>
    </row>
    <row r="4" spans="1:6" x14ac:dyDescent="0.25">
      <c r="A4" s="64" t="s">
        <v>174</v>
      </c>
      <c r="B4" s="64">
        <v>214</v>
      </c>
      <c r="C4" s="130">
        <v>147.19999999999999</v>
      </c>
      <c r="D4" s="65"/>
      <c r="E4" s="65"/>
      <c r="F4" s="82">
        <v>163</v>
      </c>
    </row>
    <row r="5" spans="1:6" x14ac:dyDescent="0.25">
      <c r="A5" s="66" t="s">
        <v>175</v>
      </c>
      <c r="B5" s="66">
        <v>233</v>
      </c>
      <c r="C5" s="131">
        <v>147.19999999999999</v>
      </c>
      <c r="D5" s="67"/>
      <c r="E5" s="67">
        <v>8.8785046728971959E-2</v>
      </c>
      <c r="F5" s="82">
        <v>163</v>
      </c>
    </row>
    <row r="6" spans="1:6" x14ac:dyDescent="0.25">
      <c r="A6" s="64" t="s">
        <v>176</v>
      </c>
      <c r="B6" s="64">
        <v>189</v>
      </c>
      <c r="C6" s="130">
        <v>147.19999999999999</v>
      </c>
      <c r="D6" s="65"/>
      <c r="E6" s="65">
        <v>-0.18884120171673821</v>
      </c>
      <c r="F6" s="82">
        <v>163</v>
      </c>
    </row>
    <row r="7" spans="1:6" x14ac:dyDescent="0.25">
      <c r="A7" s="66" t="s">
        <v>177</v>
      </c>
      <c r="B7" s="66">
        <v>162</v>
      </c>
      <c r="C7" s="131">
        <v>147.19999999999999</v>
      </c>
      <c r="D7" s="67"/>
      <c r="E7" s="67">
        <v>-0.14285714285714285</v>
      </c>
      <c r="F7" s="82">
        <v>163</v>
      </c>
    </row>
    <row r="8" spans="1:6" x14ac:dyDescent="0.25">
      <c r="A8" s="64" t="s">
        <v>178</v>
      </c>
      <c r="B8" s="64">
        <v>146</v>
      </c>
      <c r="C8" s="130">
        <v>147.19999999999999</v>
      </c>
      <c r="D8" s="65"/>
      <c r="E8" s="65">
        <v>-9.8765432098765427E-2</v>
      </c>
      <c r="F8" s="82">
        <v>163</v>
      </c>
    </row>
    <row r="9" spans="1:6" x14ac:dyDescent="0.25">
      <c r="A9" s="66" t="s">
        <v>179</v>
      </c>
      <c r="B9" s="66">
        <v>126</v>
      </c>
      <c r="C9" s="131">
        <v>147.19999999999999</v>
      </c>
      <c r="D9" s="67"/>
      <c r="E9" s="67">
        <v>-0.13698630136986301</v>
      </c>
      <c r="F9" s="82">
        <v>163</v>
      </c>
    </row>
    <row r="10" spans="1:6" x14ac:dyDescent="0.25">
      <c r="A10" s="64" t="s">
        <v>180</v>
      </c>
      <c r="B10" s="64">
        <v>156</v>
      </c>
      <c r="C10" s="130">
        <v>147.19999999999999</v>
      </c>
      <c r="D10" s="65"/>
      <c r="E10" s="65">
        <v>0.23809523809523808</v>
      </c>
      <c r="F10" s="82">
        <v>163</v>
      </c>
    </row>
    <row r="11" spans="1:6" x14ac:dyDescent="0.25">
      <c r="A11" s="66" t="s">
        <v>181</v>
      </c>
      <c r="B11" s="66">
        <v>157</v>
      </c>
      <c r="C11" s="131">
        <v>147.19999999999999</v>
      </c>
      <c r="D11" s="67"/>
      <c r="E11" s="67">
        <v>6.41025641025641E-3</v>
      </c>
      <c r="F11" s="82">
        <v>163</v>
      </c>
    </row>
    <row r="12" spans="1:6" x14ac:dyDescent="0.25">
      <c r="A12" s="64" t="s">
        <v>182</v>
      </c>
      <c r="B12" s="64">
        <v>151</v>
      </c>
      <c r="C12" s="130">
        <v>147.19999999999999</v>
      </c>
      <c r="D12" s="65"/>
      <c r="E12" s="65">
        <v>-3.8216560509554139E-2</v>
      </c>
      <c r="F12" s="82">
        <v>163</v>
      </c>
    </row>
    <row r="13" spans="1:6" x14ac:dyDescent="0.25">
      <c r="A13" s="66">
        <v>2017</v>
      </c>
      <c r="B13" s="66">
        <v>146</v>
      </c>
      <c r="C13" s="131">
        <v>147.19999999999999</v>
      </c>
      <c r="D13" s="67">
        <v>-8.1521739130434017E-3</v>
      </c>
      <c r="E13" s="67">
        <v>-3.3112582781456956E-2</v>
      </c>
      <c r="F13" s="82">
        <v>163</v>
      </c>
    </row>
    <row r="14" spans="1:6" x14ac:dyDescent="0.25">
      <c r="A14" s="64">
        <v>2018</v>
      </c>
      <c r="B14" s="64">
        <v>134</v>
      </c>
      <c r="C14" s="130">
        <v>147.19999999999999</v>
      </c>
      <c r="D14" s="65">
        <v>-8.9673913043478187E-2</v>
      </c>
      <c r="E14" s="65">
        <v>-8.2191780821917804E-2</v>
      </c>
      <c r="F14" s="82">
        <v>163</v>
      </c>
    </row>
    <row r="15" spans="1:6" ht="15.75" thickBot="1" x14ac:dyDescent="0.3">
      <c r="A15" s="132" t="s">
        <v>11</v>
      </c>
      <c r="B15" s="133">
        <v>147.19999999999999</v>
      </c>
      <c r="C15" s="133"/>
      <c r="D15" s="69"/>
      <c r="E15" s="68"/>
    </row>
    <row r="16" spans="1:6" x14ac:dyDescent="0.25">
      <c r="A16" s="8" t="s">
        <v>12</v>
      </c>
    </row>
    <row r="17" spans="1:6" x14ac:dyDescent="0.25">
      <c r="B17" s="298"/>
      <c r="D17" s="298"/>
    </row>
    <row r="18" spans="1:6" x14ac:dyDescent="0.25">
      <c r="A18" s="9" t="s">
        <v>88</v>
      </c>
      <c r="B18" s="298"/>
    </row>
    <row r="21" spans="1:6" x14ac:dyDescent="0.25">
      <c r="A21" s="1" t="s">
        <v>293</v>
      </c>
    </row>
    <row r="22" spans="1:6" ht="15.75" thickBot="1" x14ac:dyDescent="0.3"/>
    <row r="23" spans="1:6" ht="57" x14ac:dyDescent="0.25">
      <c r="A23" s="290" t="s">
        <v>9</v>
      </c>
      <c r="B23" s="290" t="s">
        <v>167</v>
      </c>
      <c r="C23" s="290" t="s">
        <v>11</v>
      </c>
      <c r="D23" s="290" t="s">
        <v>168</v>
      </c>
      <c r="E23" s="290" t="s">
        <v>169</v>
      </c>
    </row>
    <row r="24" spans="1:6" x14ac:dyDescent="0.25">
      <c r="A24" s="64" t="s">
        <v>170</v>
      </c>
      <c r="B24" s="308">
        <f>AVERAGE(B4:B8)</f>
        <v>188.8</v>
      </c>
      <c r="C24" s="130">
        <f>$B$31</f>
        <v>147.19999999999999</v>
      </c>
      <c r="D24" s="65"/>
      <c r="E24" s="65"/>
      <c r="F24" s="225">
        <f>C24</f>
        <v>147.19999999999999</v>
      </c>
    </row>
    <row r="25" spans="1:6" x14ac:dyDescent="0.25">
      <c r="A25" s="66" t="s">
        <v>171</v>
      </c>
      <c r="B25" s="309">
        <f t="shared" ref="B25:B30" si="0">AVERAGE(B5:B9)</f>
        <v>171.2</v>
      </c>
      <c r="C25" s="131">
        <f t="shared" ref="C25:C30" si="1">$B$31</f>
        <v>147.19999999999999</v>
      </c>
      <c r="D25" s="67"/>
      <c r="E25" s="67">
        <f t="shared" ref="E25:E28" si="2">(B25-B24)/B24</f>
        <v>-9.322033898305096E-2</v>
      </c>
      <c r="F25" s="225">
        <f t="shared" ref="F25:F31" si="3">C25</f>
        <v>147.19999999999999</v>
      </c>
    </row>
    <row r="26" spans="1:6" x14ac:dyDescent="0.25">
      <c r="A26" s="64" t="s">
        <v>172</v>
      </c>
      <c r="B26" s="308">
        <f t="shared" si="0"/>
        <v>155.80000000000001</v>
      </c>
      <c r="C26" s="130">
        <f t="shared" si="1"/>
        <v>147.19999999999999</v>
      </c>
      <c r="D26" s="65"/>
      <c r="E26" s="65">
        <f t="shared" si="2"/>
        <v>-8.9953271028037254E-2</v>
      </c>
      <c r="F26" s="225">
        <f t="shared" si="3"/>
        <v>147.19999999999999</v>
      </c>
    </row>
    <row r="27" spans="1:6" x14ac:dyDescent="0.25">
      <c r="A27" s="66" t="s">
        <v>173</v>
      </c>
      <c r="B27" s="309">
        <f t="shared" si="0"/>
        <v>149.4</v>
      </c>
      <c r="C27" s="131">
        <f t="shared" si="1"/>
        <v>147.19999999999999</v>
      </c>
      <c r="D27" s="67"/>
      <c r="E27" s="67">
        <f t="shared" si="2"/>
        <v>-4.1078305519897336E-2</v>
      </c>
      <c r="F27" s="225">
        <f t="shared" si="3"/>
        <v>147.19999999999999</v>
      </c>
    </row>
    <row r="28" spans="1:6" x14ac:dyDescent="0.25">
      <c r="A28" s="64" t="s">
        <v>165</v>
      </c>
      <c r="B28" s="308">
        <f t="shared" si="0"/>
        <v>147.19999999999999</v>
      </c>
      <c r="C28" s="130">
        <f t="shared" si="1"/>
        <v>147.19999999999999</v>
      </c>
      <c r="D28" s="65"/>
      <c r="E28" s="65">
        <f t="shared" si="2"/>
        <v>-1.4725568942436526E-2</v>
      </c>
      <c r="F28" s="225">
        <f t="shared" si="3"/>
        <v>147.19999999999999</v>
      </c>
    </row>
    <row r="29" spans="1:6" x14ac:dyDescent="0.25">
      <c r="A29" s="66" t="s">
        <v>166</v>
      </c>
      <c r="B29" s="309">
        <f t="shared" si="0"/>
        <v>147.19999999999999</v>
      </c>
      <c r="C29" s="131">
        <f t="shared" si="1"/>
        <v>147.19999999999999</v>
      </c>
      <c r="D29" s="67">
        <f t="shared" ref="D29" si="4">(B29-B$31)/B$31</f>
        <v>0</v>
      </c>
      <c r="E29" s="67">
        <f>(B29-B28)/B28</f>
        <v>0</v>
      </c>
      <c r="F29" s="225">
        <f t="shared" si="3"/>
        <v>147.19999999999999</v>
      </c>
    </row>
    <row r="30" spans="1:6" x14ac:dyDescent="0.25">
      <c r="A30" s="64" t="s">
        <v>233</v>
      </c>
      <c r="B30" s="308">
        <f t="shared" si="0"/>
        <v>148.80000000000001</v>
      </c>
      <c r="C30" s="130">
        <f t="shared" si="1"/>
        <v>147.19999999999999</v>
      </c>
      <c r="D30" s="65">
        <f>(B30-B$31)/B$31</f>
        <v>1.086956521739146E-2</v>
      </c>
      <c r="E30" s="65">
        <f>(B30-B29)/B29</f>
        <v>1.086956521739146E-2</v>
      </c>
      <c r="F30" s="225">
        <f t="shared" si="3"/>
        <v>147.19999999999999</v>
      </c>
    </row>
    <row r="31" spans="1:6" ht="15.75" thickBot="1" x14ac:dyDescent="0.3">
      <c r="A31" s="132" t="s">
        <v>11</v>
      </c>
      <c r="B31" s="133">
        <f>B15</f>
        <v>147.19999999999999</v>
      </c>
      <c r="C31" s="69"/>
      <c r="D31" s="70"/>
      <c r="E31" s="70"/>
      <c r="F31" s="225">
        <f t="shared" si="3"/>
        <v>0</v>
      </c>
    </row>
    <row r="32" spans="1:6" x14ac:dyDescent="0.25">
      <c r="A32" s="10" t="s">
        <v>12</v>
      </c>
    </row>
  </sheetData>
  <hyperlinks>
    <hyperlink ref="A18" location="Contents!A1" display="Home"/>
  </hyperlink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3"/>
  <sheetViews>
    <sheetView zoomScale="85" zoomScaleNormal="85" workbookViewId="0"/>
  </sheetViews>
  <sheetFormatPr defaultRowHeight="15" x14ac:dyDescent="0.25"/>
  <cols>
    <col min="1" max="1" width="24.140625" customWidth="1"/>
    <col min="7" max="7" width="14.7109375" customWidth="1"/>
    <col min="8" max="8" width="0.42578125" customWidth="1"/>
    <col min="9" max="9" width="19.7109375" customWidth="1"/>
  </cols>
  <sheetData>
    <row r="1" spans="1:9" x14ac:dyDescent="0.25">
      <c r="A1" s="11" t="s">
        <v>294</v>
      </c>
    </row>
    <row r="2" spans="1:9" x14ac:dyDescent="0.25">
      <c r="A2" s="11"/>
    </row>
    <row r="3" spans="1:9" ht="15.75" thickBot="1" x14ac:dyDescent="0.3">
      <c r="I3" s="73" t="s">
        <v>183</v>
      </c>
    </row>
    <row r="4" spans="1:9" x14ac:dyDescent="0.25">
      <c r="A4" s="396" t="s">
        <v>9</v>
      </c>
      <c r="B4" s="396" t="s">
        <v>15</v>
      </c>
      <c r="C4" s="396"/>
      <c r="D4" s="396"/>
      <c r="E4" s="396"/>
      <c r="F4" s="398" t="s">
        <v>16</v>
      </c>
      <c r="G4" s="398" t="s">
        <v>17</v>
      </c>
      <c r="H4" s="55"/>
      <c r="I4" s="400" t="s">
        <v>184</v>
      </c>
    </row>
    <row r="5" spans="1:9" ht="15.75" customHeight="1" thickBot="1" x14ac:dyDescent="0.3">
      <c r="A5" s="397"/>
      <c r="B5" s="12" t="s">
        <v>18</v>
      </c>
      <c r="C5" s="12" t="s">
        <v>19</v>
      </c>
      <c r="D5" s="12" t="s">
        <v>20</v>
      </c>
      <c r="E5" s="13" t="s">
        <v>21</v>
      </c>
      <c r="F5" s="399"/>
      <c r="G5" s="399"/>
      <c r="H5" s="56"/>
      <c r="I5" s="401"/>
    </row>
    <row r="6" spans="1:9" x14ac:dyDescent="0.25">
      <c r="A6" s="241">
        <v>2008</v>
      </c>
      <c r="B6" s="241">
        <v>1</v>
      </c>
      <c r="C6" s="241">
        <v>46</v>
      </c>
      <c r="D6" s="241">
        <v>17</v>
      </c>
      <c r="E6" s="241">
        <v>14</v>
      </c>
      <c r="F6" s="241">
        <v>78</v>
      </c>
      <c r="G6" s="72">
        <f>C6/F6</f>
        <v>0.58974358974358976</v>
      </c>
      <c r="H6" s="72">
        <f>$G$17</f>
        <v>0.61071428571428577</v>
      </c>
      <c r="I6" s="72"/>
    </row>
    <row r="7" spans="1:9" x14ac:dyDescent="0.25">
      <c r="A7" s="245">
        <v>2009</v>
      </c>
      <c r="B7" s="245">
        <v>1</v>
      </c>
      <c r="C7" s="245">
        <v>56</v>
      </c>
      <c r="D7" s="245">
        <v>19</v>
      </c>
      <c r="E7" s="245">
        <v>9</v>
      </c>
      <c r="F7" s="245">
        <v>85</v>
      </c>
      <c r="G7" s="71">
        <f t="shared" ref="G7:G15" si="0">C7/F7</f>
        <v>0.6588235294117647</v>
      </c>
      <c r="H7" s="72">
        <f t="shared" ref="H7:H16" si="1">$G$17</f>
        <v>0.61071428571428577</v>
      </c>
      <c r="I7" s="71"/>
    </row>
    <row r="8" spans="1:9" x14ac:dyDescent="0.25">
      <c r="A8" s="241">
        <v>2010</v>
      </c>
      <c r="B8" s="241">
        <v>3</v>
      </c>
      <c r="C8" s="241">
        <v>41</v>
      </c>
      <c r="D8" s="241">
        <v>10</v>
      </c>
      <c r="E8" s="241">
        <v>8</v>
      </c>
      <c r="F8" s="241">
        <v>62</v>
      </c>
      <c r="G8" s="72">
        <f t="shared" si="0"/>
        <v>0.66129032258064513</v>
      </c>
      <c r="H8" s="72">
        <f t="shared" si="1"/>
        <v>0.61071428571428577</v>
      </c>
      <c r="I8" s="72"/>
    </row>
    <row r="9" spans="1:9" x14ac:dyDescent="0.25">
      <c r="A9" s="245">
        <v>2011</v>
      </c>
      <c r="B9" s="245">
        <v>2</v>
      </c>
      <c r="C9" s="245">
        <v>38</v>
      </c>
      <c r="D9" s="245">
        <v>11</v>
      </c>
      <c r="E9" s="245">
        <v>8</v>
      </c>
      <c r="F9" s="245">
        <v>59</v>
      </c>
      <c r="G9" s="71">
        <f t="shared" si="0"/>
        <v>0.64406779661016944</v>
      </c>
      <c r="H9" s="72">
        <f t="shared" si="1"/>
        <v>0.61071428571428577</v>
      </c>
      <c r="I9" s="71"/>
    </row>
    <row r="10" spans="1:9" x14ac:dyDescent="0.25">
      <c r="A10" s="241">
        <v>2012</v>
      </c>
      <c r="B10" s="241">
        <v>0</v>
      </c>
      <c r="C10" s="241">
        <v>34</v>
      </c>
      <c r="D10" s="241">
        <v>13</v>
      </c>
      <c r="E10" s="241">
        <v>12</v>
      </c>
      <c r="F10" s="241">
        <v>59</v>
      </c>
      <c r="G10" s="72">
        <f t="shared" si="0"/>
        <v>0.57627118644067798</v>
      </c>
      <c r="H10" s="72">
        <f t="shared" si="1"/>
        <v>0.61071428571428577</v>
      </c>
      <c r="I10" s="72"/>
    </row>
    <row r="11" spans="1:9" x14ac:dyDescent="0.25">
      <c r="A11" s="245">
        <v>2013</v>
      </c>
      <c r="B11" s="245">
        <v>0</v>
      </c>
      <c r="C11" s="245">
        <v>25</v>
      </c>
      <c r="D11" s="245">
        <v>10</v>
      </c>
      <c r="E11" s="245">
        <v>4</v>
      </c>
      <c r="F11" s="245">
        <v>39</v>
      </c>
      <c r="G11" s="71">
        <f t="shared" si="0"/>
        <v>0.64102564102564108</v>
      </c>
      <c r="H11" s="72">
        <f t="shared" si="1"/>
        <v>0.61071428571428577</v>
      </c>
      <c r="I11" s="71"/>
    </row>
    <row r="12" spans="1:9" x14ac:dyDescent="0.25">
      <c r="A12" s="241">
        <v>2014</v>
      </c>
      <c r="B12" s="241">
        <v>3</v>
      </c>
      <c r="C12" s="241">
        <v>33</v>
      </c>
      <c r="D12" s="241">
        <v>16</v>
      </c>
      <c r="E12" s="241">
        <v>16</v>
      </c>
      <c r="F12" s="241">
        <v>68</v>
      </c>
      <c r="G12" s="72">
        <f t="shared" si="0"/>
        <v>0.48529411764705882</v>
      </c>
      <c r="H12" s="72">
        <f t="shared" si="1"/>
        <v>0.61071428571428577</v>
      </c>
      <c r="I12" s="72"/>
    </row>
    <row r="13" spans="1:9" x14ac:dyDescent="0.25">
      <c r="A13" s="245">
        <v>2015</v>
      </c>
      <c r="B13" s="245">
        <v>4</v>
      </c>
      <c r="C13" s="245">
        <v>38</v>
      </c>
      <c r="D13" s="245">
        <v>14</v>
      </c>
      <c r="E13" s="245">
        <v>2</v>
      </c>
      <c r="F13" s="245">
        <v>58</v>
      </c>
      <c r="G13" s="71">
        <f t="shared" si="0"/>
        <v>0.65517241379310343</v>
      </c>
      <c r="H13" s="72">
        <f t="shared" si="1"/>
        <v>0.61071428571428577</v>
      </c>
      <c r="I13" s="71"/>
    </row>
    <row r="14" spans="1:9" x14ac:dyDescent="0.25">
      <c r="A14" s="241">
        <v>2016</v>
      </c>
      <c r="B14" s="241">
        <v>1</v>
      </c>
      <c r="C14" s="241">
        <v>41</v>
      </c>
      <c r="D14" s="241">
        <v>6</v>
      </c>
      <c r="E14" s="241">
        <v>8</v>
      </c>
      <c r="F14" s="241">
        <v>56</v>
      </c>
      <c r="G14" s="72">
        <f t="shared" si="0"/>
        <v>0.7321428571428571</v>
      </c>
      <c r="H14" s="72">
        <f t="shared" si="1"/>
        <v>0.61071428571428577</v>
      </c>
      <c r="I14" s="72"/>
    </row>
    <row r="15" spans="1:9" x14ac:dyDescent="0.25">
      <c r="A15" s="245">
        <v>2017</v>
      </c>
      <c r="B15" s="245">
        <v>0</v>
      </c>
      <c r="C15" s="245">
        <v>22</v>
      </c>
      <c r="D15" s="245">
        <v>7</v>
      </c>
      <c r="E15" s="245">
        <v>17</v>
      </c>
      <c r="F15" s="245">
        <v>46</v>
      </c>
      <c r="G15" s="71">
        <f t="shared" si="0"/>
        <v>0.47826086956521741</v>
      </c>
      <c r="H15" s="72">
        <f t="shared" si="1"/>
        <v>0.61071428571428577</v>
      </c>
      <c r="I15" s="71">
        <f>(G15-$G$17)/$G$17</f>
        <v>-0.21688278667683705</v>
      </c>
    </row>
    <row r="16" spans="1:9" ht="15.75" thickBot="1" x14ac:dyDescent="0.3">
      <c r="A16" s="241">
        <v>2018</v>
      </c>
      <c r="B16" s="241">
        <v>0</v>
      </c>
      <c r="C16" s="241">
        <v>29</v>
      </c>
      <c r="D16" s="241">
        <v>4</v>
      </c>
      <c r="E16" s="241">
        <v>7</v>
      </c>
      <c r="F16" s="241">
        <v>40</v>
      </c>
      <c r="G16" s="72">
        <f>C16/F16</f>
        <v>0.72499999999999998</v>
      </c>
      <c r="H16" s="72">
        <f t="shared" si="1"/>
        <v>0.61071428571428577</v>
      </c>
      <c r="I16" s="72">
        <f>(G16-$G$17)/$G$17</f>
        <v>0.18713450292397649</v>
      </c>
    </row>
    <row r="17" spans="1:9" ht="15.75" thickBot="1" x14ac:dyDescent="0.3">
      <c r="A17" s="303" t="s">
        <v>11</v>
      </c>
      <c r="B17" s="315">
        <v>1.6</v>
      </c>
      <c r="C17" s="315">
        <v>34.200000000000003</v>
      </c>
      <c r="D17" s="315">
        <v>11.8</v>
      </c>
      <c r="E17" s="315">
        <v>8.4</v>
      </c>
      <c r="F17" s="315">
        <v>56</v>
      </c>
      <c r="G17" s="403">
        <f>C17/F17</f>
        <v>0.61071428571428577</v>
      </c>
      <c r="H17" s="403"/>
      <c r="I17" s="403"/>
    </row>
    <row r="18" spans="1:9" x14ac:dyDescent="0.25">
      <c r="A18" s="10" t="s">
        <v>12</v>
      </c>
    </row>
    <row r="20" spans="1:9" x14ac:dyDescent="0.25">
      <c r="A20" s="9" t="s">
        <v>88</v>
      </c>
    </row>
    <row r="21" spans="1:9" x14ac:dyDescent="0.25">
      <c r="A21" s="11" t="s">
        <v>295</v>
      </c>
    </row>
    <row r="22" spans="1:9" ht="15.75" thickBot="1" x14ac:dyDescent="0.3"/>
    <row r="23" spans="1:9" x14ac:dyDescent="0.25">
      <c r="A23" s="396" t="s">
        <v>9</v>
      </c>
      <c r="B23" s="396" t="s">
        <v>15</v>
      </c>
      <c r="C23" s="396"/>
      <c r="D23" s="396"/>
      <c r="E23" s="396"/>
      <c r="F23" s="398" t="s">
        <v>16</v>
      </c>
      <c r="G23" s="398" t="s">
        <v>17</v>
      </c>
      <c r="H23" s="55"/>
      <c r="I23" s="400" t="s">
        <v>184</v>
      </c>
    </row>
    <row r="24" spans="1:9" ht="15.75" thickBot="1" x14ac:dyDescent="0.3">
      <c r="A24" s="397"/>
      <c r="B24" s="57" t="s">
        <v>18</v>
      </c>
      <c r="C24" s="57" t="s">
        <v>19</v>
      </c>
      <c r="D24" s="57" t="s">
        <v>20</v>
      </c>
      <c r="E24" s="13" t="s">
        <v>21</v>
      </c>
      <c r="F24" s="399"/>
      <c r="G24" s="399"/>
      <c r="H24" s="56"/>
      <c r="I24" s="401"/>
    </row>
    <row r="25" spans="1:9" x14ac:dyDescent="0.25">
      <c r="A25" s="64" t="s">
        <v>170</v>
      </c>
      <c r="B25" s="306">
        <f t="shared" ref="B25:B31" si="2">AVERAGE(B6:B10)</f>
        <v>1.4</v>
      </c>
      <c r="C25" s="306">
        <f t="shared" ref="C25:E25" si="3">AVERAGE(C6:C10)</f>
        <v>43</v>
      </c>
      <c r="D25" s="306">
        <f t="shared" si="3"/>
        <v>14</v>
      </c>
      <c r="E25" s="306">
        <f t="shared" si="3"/>
        <v>10.199999999999999</v>
      </c>
      <c r="F25" s="306">
        <f t="shared" ref="F25" si="4">AVERAGE(F6:F10)</f>
        <v>68.599999999999994</v>
      </c>
      <c r="G25" s="65">
        <f>C25/F25</f>
        <v>0.62682215743440239</v>
      </c>
      <c r="H25" s="65">
        <f>$G$32</f>
        <v>0.61071428571428577</v>
      </c>
      <c r="I25" s="65"/>
    </row>
    <row r="26" spans="1:9" x14ac:dyDescent="0.25">
      <c r="A26" s="66" t="s">
        <v>171</v>
      </c>
      <c r="B26" s="307">
        <f t="shared" si="2"/>
        <v>1.2</v>
      </c>
      <c r="C26" s="307">
        <f t="shared" ref="C26:E31" si="5">AVERAGE(C7:C11)</f>
        <v>38.799999999999997</v>
      </c>
      <c r="D26" s="307">
        <f t="shared" si="5"/>
        <v>12.6</v>
      </c>
      <c r="E26" s="307">
        <f t="shared" si="5"/>
        <v>8.1999999999999993</v>
      </c>
      <c r="F26" s="307">
        <f t="shared" ref="F26" si="6">AVERAGE(F7:F11)</f>
        <v>60.8</v>
      </c>
      <c r="G26" s="67">
        <f t="shared" ref="G26:G32" si="7">C26/F26</f>
        <v>0.63815789473684204</v>
      </c>
      <c r="H26" s="65">
        <f t="shared" ref="H26:H31" si="8">$G$32</f>
        <v>0.61071428571428577</v>
      </c>
      <c r="I26" s="67"/>
    </row>
    <row r="27" spans="1:9" x14ac:dyDescent="0.25">
      <c r="A27" s="64" t="s">
        <v>172</v>
      </c>
      <c r="B27" s="306">
        <f t="shared" si="2"/>
        <v>1.6</v>
      </c>
      <c r="C27" s="306">
        <f t="shared" si="5"/>
        <v>34.200000000000003</v>
      </c>
      <c r="D27" s="306">
        <f t="shared" si="5"/>
        <v>12</v>
      </c>
      <c r="E27" s="306">
        <f t="shared" si="5"/>
        <v>9.6</v>
      </c>
      <c r="F27" s="306">
        <f t="shared" ref="F27" si="9">AVERAGE(F8:F12)</f>
        <v>57.4</v>
      </c>
      <c r="G27" s="65">
        <f t="shared" si="7"/>
        <v>0.59581881533101055</v>
      </c>
      <c r="H27" s="65">
        <f t="shared" si="8"/>
        <v>0.61071428571428577</v>
      </c>
      <c r="I27" s="65"/>
    </row>
    <row r="28" spans="1:9" x14ac:dyDescent="0.25">
      <c r="A28" s="66" t="s">
        <v>173</v>
      </c>
      <c r="B28" s="307">
        <f t="shared" si="2"/>
        <v>1.8</v>
      </c>
      <c r="C28" s="307">
        <f t="shared" si="5"/>
        <v>33.6</v>
      </c>
      <c r="D28" s="307">
        <f t="shared" si="5"/>
        <v>12.8</v>
      </c>
      <c r="E28" s="307">
        <f t="shared" si="5"/>
        <v>8.4</v>
      </c>
      <c r="F28" s="307">
        <f t="shared" ref="F28" si="10">AVERAGE(F9:F13)</f>
        <v>56.6</v>
      </c>
      <c r="G28" s="67">
        <f t="shared" si="7"/>
        <v>0.59363957597173145</v>
      </c>
      <c r="H28" s="65">
        <f t="shared" si="8"/>
        <v>0.61071428571428577</v>
      </c>
      <c r="I28" s="67"/>
    </row>
    <row r="29" spans="1:9" x14ac:dyDescent="0.25">
      <c r="A29" s="64" t="s">
        <v>165</v>
      </c>
      <c r="B29" s="306">
        <f t="shared" si="2"/>
        <v>1.6</v>
      </c>
      <c r="C29" s="306">
        <f t="shared" si="5"/>
        <v>34.200000000000003</v>
      </c>
      <c r="D29" s="306">
        <f t="shared" si="5"/>
        <v>11.8</v>
      </c>
      <c r="E29" s="306">
        <f t="shared" si="5"/>
        <v>8.4</v>
      </c>
      <c r="F29" s="306">
        <f t="shared" ref="F29" si="11">AVERAGE(F10:F14)</f>
        <v>56</v>
      </c>
      <c r="G29" s="65">
        <f t="shared" si="7"/>
        <v>0.61071428571428577</v>
      </c>
      <c r="H29" s="65">
        <f t="shared" si="8"/>
        <v>0.61071428571428577</v>
      </c>
      <c r="I29" s="65"/>
    </row>
    <row r="30" spans="1:9" x14ac:dyDescent="0.25">
      <c r="A30" s="66" t="s">
        <v>166</v>
      </c>
      <c r="B30" s="307">
        <f t="shared" si="2"/>
        <v>1.6</v>
      </c>
      <c r="C30" s="307">
        <f t="shared" si="5"/>
        <v>31.8</v>
      </c>
      <c r="D30" s="307">
        <f t="shared" si="5"/>
        <v>10.6</v>
      </c>
      <c r="E30" s="307">
        <f t="shared" si="5"/>
        <v>9.4</v>
      </c>
      <c r="F30" s="307">
        <f t="shared" ref="F30:F31" si="12">AVERAGE(F11:F15)</f>
        <v>53.4</v>
      </c>
      <c r="G30" s="67">
        <f t="shared" si="7"/>
        <v>0.5955056179775281</v>
      </c>
      <c r="H30" s="65">
        <f t="shared" si="8"/>
        <v>0.61071428571428577</v>
      </c>
      <c r="I30" s="67">
        <f>(G30-$G$32)/$G$32</f>
        <v>-2.4903081674223074E-2</v>
      </c>
    </row>
    <row r="31" spans="1:9" x14ac:dyDescent="0.25">
      <c r="A31" s="64" t="s">
        <v>233</v>
      </c>
      <c r="B31" s="306">
        <f t="shared" si="2"/>
        <v>1.6</v>
      </c>
      <c r="C31" s="306">
        <f t="shared" si="5"/>
        <v>32.6</v>
      </c>
      <c r="D31" s="306">
        <f t="shared" si="5"/>
        <v>9.4</v>
      </c>
      <c r="E31" s="306">
        <f t="shared" si="5"/>
        <v>10</v>
      </c>
      <c r="F31" s="306">
        <f t="shared" si="12"/>
        <v>53.6</v>
      </c>
      <c r="G31" s="65">
        <f t="shared" si="7"/>
        <v>0.60820895522388063</v>
      </c>
      <c r="H31" s="65">
        <f t="shared" si="8"/>
        <v>0.61071428571428577</v>
      </c>
      <c r="I31" s="65">
        <f>(G31-$G$32)/$G$32</f>
        <v>-4.1022955398446626E-3</v>
      </c>
    </row>
    <row r="32" spans="1:9" ht="15.75" thickBot="1" x14ac:dyDescent="0.3">
      <c r="A32" s="132" t="s">
        <v>11</v>
      </c>
      <c r="B32" s="367">
        <f>B29</f>
        <v>1.6</v>
      </c>
      <c r="C32" s="367">
        <f t="shared" ref="C32:E32" si="13">C29</f>
        <v>34.200000000000003</v>
      </c>
      <c r="D32" s="367">
        <f t="shared" si="13"/>
        <v>11.8</v>
      </c>
      <c r="E32" s="367">
        <f t="shared" si="13"/>
        <v>8.4</v>
      </c>
      <c r="F32" s="367">
        <f t="shared" ref="F32" si="14">F29</f>
        <v>56</v>
      </c>
      <c r="G32" s="402">
        <f t="shared" si="7"/>
        <v>0.61071428571428577</v>
      </c>
      <c r="H32" s="402"/>
      <c r="I32" s="402"/>
    </row>
    <row r="33" spans="1:1" x14ac:dyDescent="0.25">
      <c r="A33" s="10" t="s">
        <v>12</v>
      </c>
    </row>
  </sheetData>
  <mergeCells count="12">
    <mergeCell ref="G32:I32"/>
    <mergeCell ref="G17:I17"/>
    <mergeCell ref="A23:A24"/>
    <mergeCell ref="B23:E23"/>
    <mergeCell ref="F23:F24"/>
    <mergeCell ref="G23:G24"/>
    <mergeCell ref="I23:I24"/>
    <mergeCell ref="A4:A5"/>
    <mergeCell ref="B4:E4"/>
    <mergeCell ref="F4:F5"/>
    <mergeCell ref="G4:G5"/>
    <mergeCell ref="I4:I5"/>
  </mergeCells>
  <hyperlinks>
    <hyperlink ref="A20" location="Contents!A1" display="Home"/>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workbookViewId="0"/>
  </sheetViews>
  <sheetFormatPr defaultRowHeight="15" x14ac:dyDescent="0.25"/>
  <cols>
    <col min="1" max="1" width="22.42578125" customWidth="1"/>
    <col min="2" max="4" width="18.28515625" customWidth="1"/>
    <col min="6" max="6" width="13.28515625" customWidth="1"/>
    <col min="7" max="7" width="25.7109375" customWidth="1"/>
  </cols>
  <sheetData>
    <row r="1" spans="1:8" x14ac:dyDescent="0.25">
      <c r="A1" s="11" t="s">
        <v>296</v>
      </c>
    </row>
    <row r="2" spans="1:8" ht="15.75" thickBot="1" x14ac:dyDescent="0.3"/>
    <row r="3" spans="1:8" x14ac:dyDescent="0.25">
      <c r="A3" s="396" t="s">
        <v>9</v>
      </c>
      <c r="B3" s="396" t="s">
        <v>26</v>
      </c>
      <c r="C3" s="396"/>
      <c r="D3" s="396"/>
      <c r="E3" s="398" t="s">
        <v>16</v>
      </c>
      <c r="F3" s="398" t="s">
        <v>27</v>
      </c>
      <c r="G3" s="398" t="s">
        <v>183</v>
      </c>
    </row>
    <row r="4" spans="1:8" x14ac:dyDescent="0.25">
      <c r="A4" s="405"/>
      <c r="B4" s="406" t="s">
        <v>28</v>
      </c>
      <c r="C4" s="406" t="s">
        <v>29</v>
      </c>
      <c r="D4" s="21" t="s">
        <v>30</v>
      </c>
      <c r="E4" s="404"/>
      <c r="F4" s="404"/>
      <c r="G4" s="404" t="s">
        <v>184</v>
      </c>
    </row>
    <row r="5" spans="1:8" ht="15.75" thickBot="1" x14ac:dyDescent="0.3">
      <c r="A5" s="397"/>
      <c r="B5" s="407"/>
      <c r="C5" s="407"/>
      <c r="D5" s="12" t="s">
        <v>31</v>
      </c>
      <c r="E5" s="399"/>
      <c r="F5" s="399"/>
      <c r="G5" s="399"/>
    </row>
    <row r="6" spans="1:8" x14ac:dyDescent="0.25">
      <c r="A6" s="15">
        <v>2008</v>
      </c>
      <c r="B6" s="15">
        <v>16</v>
      </c>
      <c r="C6" s="15">
        <v>27</v>
      </c>
      <c r="D6" s="15">
        <v>3</v>
      </c>
      <c r="E6" s="15">
        <v>46</v>
      </c>
      <c r="F6" s="3">
        <v>0.58695652173913049</v>
      </c>
      <c r="G6" s="72"/>
      <c r="H6" s="79">
        <f>$F$17</f>
        <v>0.80701754385964908</v>
      </c>
    </row>
    <row r="7" spans="1:8" x14ac:dyDescent="0.25">
      <c r="A7" s="5">
        <v>2009</v>
      </c>
      <c r="B7" s="5">
        <v>7</v>
      </c>
      <c r="C7" s="5">
        <v>48</v>
      </c>
      <c r="D7" s="5">
        <v>1</v>
      </c>
      <c r="E7" s="5">
        <v>56</v>
      </c>
      <c r="F7" s="6">
        <v>0.8571428571428571</v>
      </c>
      <c r="G7" s="71"/>
      <c r="H7" s="79">
        <f t="shared" ref="H7:H16" si="0">$F$17</f>
        <v>0.80701754385964908</v>
      </c>
    </row>
    <row r="8" spans="1:8" x14ac:dyDescent="0.25">
      <c r="A8" s="15">
        <v>2010</v>
      </c>
      <c r="B8" s="15">
        <v>8</v>
      </c>
      <c r="C8" s="15">
        <v>32</v>
      </c>
      <c r="D8" s="15">
        <v>1</v>
      </c>
      <c r="E8" s="15">
        <v>41</v>
      </c>
      <c r="F8" s="3">
        <v>0.78048780487804881</v>
      </c>
      <c r="G8" s="72"/>
      <c r="H8" s="79">
        <f t="shared" si="0"/>
        <v>0.80701754385964908</v>
      </c>
    </row>
    <row r="9" spans="1:8" x14ac:dyDescent="0.25">
      <c r="A9" s="5">
        <v>2011</v>
      </c>
      <c r="B9" s="5">
        <v>10</v>
      </c>
      <c r="C9" s="5">
        <v>27</v>
      </c>
      <c r="D9" s="5">
        <v>1</v>
      </c>
      <c r="E9" s="5">
        <v>38</v>
      </c>
      <c r="F9" s="6">
        <v>0.71052631578947367</v>
      </c>
      <c r="G9" s="71"/>
      <c r="H9" s="79">
        <f t="shared" si="0"/>
        <v>0.80701754385964908</v>
      </c>
    </row>
    <row r="10" spans="1:8" x14ac:dyDescent="0.25">
      <c r="A10" s="15">
        <v>2012</v>
      </c>
      <c r="B10" s="15">
        <v>9</v>
      </c>
      <c r="C10" s="15">
        <v>24</v>
      </c>
      <c r="D10" s="15">
        <v>1</v>
      </c>
      <c r="E10" s="15">
        <v>34</v>
      </c>
      <c r="F10" s="3">
        <v>0.70588235294117652</v>
      </c>
      <c r="G10" s="72"/>
      <c r="H10" s="79">
        <f t="shared" si="0"/>
        <v>0.80701754385964908</v>
      </c>
    </row>
    <row r="11" spans="1:8" x14ac:dyDescent="0.25">
      <c r="A11" s="5">
        <v>2013</v>
      </c>
      <c r="B11" s="5">
        <v>3</v>
      </c>
      <c r="C11" s="5">
        <v>21</v>
      </c>
      <c r="D11" s="5">
        <v>1</v>
      </c>
      <c r="E11" s="5">
        <v>25</v>
      </c>
      <c r="F11" s="6">
        <v>0.84</v>
      </c>
      <c r="G11" s="71"/>
      <c r="H11" s="79">
        <f t="shared" si="0"/>
        <v>0.80701754385964908</v>
      </c>
    </row>
    <row r="12" spans="1:8" x14ac:dyDescent="0.25">
      <c r="A12" s="15">
        <v>2014</v>
      </c>
      <c r="B12" s="15">
        <v>5</v>
      </c>
      <c r="C12" s="15">
        <v>28</v>
      </c>
      <c r="D12" s="15">
        <v>0</v>
      </c>
      <c r="E12" s="15">
        <v>33</v>
      </c>
      <c r="F12" s="3">
        <v>0.84848484848484851</v>
      </c>
      <c r="G12" s="72"/>
      <c r="H12" s="79">
        <f t="shared" si="0"/>
        <v>0.80701754385964908</v>
      </c>
    </row>
    <row r="13" spans="1:8" x14ac:dyDescent="0.25">
      <c r="A13" s="5">
        <v>2015</v>
      </c>
      <c r="B13" s="5">
        <v>3</v>
      </c>
      <c r="C13" s="5">
        <v>32</v>
      </c>
      <c r="D13" s="5">
        <v>3</v>
      </c>
      <c r="E13" s="5">
        <v>38</v>
      </c>
      <c r="F13" s="6">
        <v>0.84210526315789469</v>
      </c>
      <c r="G13" s="71"/>
      <c r="H13" s="79">
        <f t="shared" si="0"/>
        <v>0.80701754385964908</v>
      </c>
    </row>
    <row r="14" spans="1:8" x14ac:dyDescent="0.25">
      <c r="A14" s="15">
        <v>2016</v>
      </c>
      <c r="B14" s="15">
        <v>8</v>
      </c>
      <c r="C14" s="15">
        <v>33</v>
      </c>
      <c r="D14" s="15">
        <v>0</v>
      </c>
      <c r="E14" s="15">
        <v>41</v>
      </c>
      <c r="F14" s="3">
        <v>0.80487804878048785</v>
      </c>
      <c r="G14" s="72"/>
      <c r="H14" s="79">
        <f t="shared" si="0"/>
        <v>0.80701754385964908</v>
      </c>
    </row>
    <row r="15" spans="1:8" x14ac:dyDescent="0.25">
      <c r="A15" s="5">
        <v>2017</v>
      </c>
      <c r="B15" s="5">
        <v>6</v>
      </c>
      <c r="C15" s="5">
        <v>15</v>
      </c>
      <c r="D15" s="5">
        <v>1</v>
      </c>
      <c r="E15" s="5">
        <v>22</v>
      </c>
      <c r="F15" s="105">
        <v>0.68181818181818177</v>
      </c>
      <c r="G15" s="105">
        <v>-0.15513833992094864</v>
      </c>
      <c r="H15" s="79">
        <f t="shared" si="0"/>
        <v>0.80701754385964908</v>
      </c>
    </row>
    <row r="16" spans="1:8" ht="15.75" thickBot="1" x14ac:dyDescent="0.3">
      <c r="A16" s="226">
        <v>2018</v>
      </c>
      <c r="B16" s="226">
        <v>2</v>
      </c>
      <c r="C16" s="226">
        <v>27</v>
      </c>
      <c r="D16" s="226">
        <v>0</v>
      </c>
      <c r="E16" s="226">
        <v>29</v>
      </c>
      <c r="F16" s="72">
        <v>0.93103448275862066</v>
      </c>
      <c r="G16" s="72">
        <v>0.15367316341829088</v>
      </c>
      <c r="H16" s="79">
        <f t="shared" si="0"/>
        <v>0.80701754385964908</v>
      </c>
    </row>
    <row r="17" spans="1:8" ht="15.75" thickBot="1" x14ac:dyDescent="0.3">
      <c r="A17" s="17" t="s">
        <v>11</v>
      </c>
      <c r="B17" s="315">
        <v>5.6</v>
      </c>
      <c r="C17" s="315">
        <v>27.6</v>
      </c>
      <c r="D17" s="315">
        <v>1</v>
      </c>
      <c r="E17" s="315">
        <v>34.200000000000003</v>
      </c>
      <c r="F17" s="74">
        <v>0.80701754385964908</v>
      </c>
      <c r="G17" s="78"/>
    </row>
    <row r="18" spans="1:8" x14ac:dyDescent="0.25">
      <c r="A18" s="8" t="s">
        <v>12</v>
      </c>
    </row>
    <row r="20" spans="1:8" x14ac:dyDescent="0.25">
      <c r="A20" s="9" t="s">
        <v>88</v>
      </c>
    </row>
    <row r="22" spans="1:8" ht="15.75" thickBot="1" x14ac:dyDescent="0.3">
      <c r="A22" s="11" t="s">
        <v>297</v>
      </c>
    </row>
    <row r="23" spans="1:8" x14ac:dyDescent="0.25">
      <c r="A23" s="396" t="s">
        <v>9</v>
      </c>
      <c r="B23" s="396" t="s">
        <v>26</v>
      </c>
      <c r="C23" s="396"/>
      <c r="D23" s="396"/>
      <c r="E23" s="398" t="s">
        <v>16</v>
      </c>
      <c r="F23" s="398" t="s">
        <v>27</v>
      </c>
      <c r="G23" s="398" t="s">
        <v>183</v>
      </c>
    </row>
    <row r="24" spans="1:8" x14ac:dyDescent="0.25">
      <c r="A24" s="405"/>
      <c r="B24" s="406" t="s">
        <v>28</v>
      </c>
      <c r="C24" s="406" t="s">
        <v>29</v>
      </c>
      <c r="D24" s="58" t="s">
        <v>30</v>
      </c>
      <c r="E24" s="404"/>
      <c r="F24" s="404"/>
      <c r="G24" s="404" t="s">
        <v>184</v>
      </c>
    </row>
    <row r="25" spans="1:8" ht="15.75" thickBot="1" x14ac:dyDescent="0.3">
      <c r="A25" s="397"/>
      <c r="B25" s="407"/>
      <c r="C25" s="407"/>
      <c r="D25" s="59" t="s">
        <v>31</v>
      </c>
      <c r="E25" s="399"/>
      <c r="F25" s="399"/>
      <c r="G25" s="399"/>
    </row>
    <row r="26" spans="1:8" x14ac:dyDescent="0.25">
      <c r="A26" s="15" t="s">
        <v>170</v>
      </c>
      <c r="B26" s="327">
        <f t="shared" ref="B26:B32" si="1">AVERAGE(B6:B10)</f>
        <v>10</v>
      </c>
      <c r="C26" s="327">
        <f t="shared" ref="C26:E26" si="2">AVERAGE(C6:C10)</f>
        <v>31.6</v>
      </c>
      <c r="D26" s="327">
        <f t="shared" si="2"/>
        <v>1.4</v>
      </c>
      <c r="E26" s="327">
        <f t="shared" si="2"/>
        <v>43</v>
      </c>
      <c r="F26" s="3">
        <f>C26/E26</f>
        <v>0.73488372093023258</v>
      </c>
      <c r="G26" s="72"/>
      <c r="H26" s="79">
        <f>$F$33</f>
        <v>0.80701754385964908</v>
      </c>
    </row>
    <row r="27" spans="1:8" x14ac:dyDescent="0.25">
      <c r="A27" s="5" t="s">
        <v>171</v>
      </c>
      <c r="B27" s="324">
        <f t="shared" si="1"/>
        <v>7.4</v>
      </c>
      <c r="C27" s="324">
        <f t="shared" ref="C27:E32" si="3">AVERAGE(C7:C11)</f>
        <v>30.4</v>
      </c>
      <c r="D27" s="324">
        <f t="shared" si="3"/>
        <v>1</v>
      </c>
      <c r="E27" s="324">
        <f t="shared" si="3"/>
        <v>38.799999999999997</v>
      </c>
      <c r="F27" s="6">
        <f t="shared" ref="F27:F31" si="4">C27/E27</f>
        <v>0.78350515463917525</v>
      </c>
      <c r="G27" s="71"/>
      <c r="H27" s="79">
        <f t="shared" ref="H27:H32" si="5">$F$33</f>
        <v>0.80701754385964908</v>
      </c>
    </row>
    <row r="28" spans="1:8" x14ac:dyDescent="0.25">
      <c r="A28" s="15" t="s">
        <v>172</v>
      </c>
      <c r="B28" s="327">
        <f t="shared" si="1"/>
        <v>7</v>
      </c>
      <c r="C28" s="327">
        <f t="shared" si="3"/>
        <v>26.4</v>
      </c>
      <c r="D28" s="327">
        <f t="shared" si="3"/>
        <v>0.8</v>
      </c>
      <c r="E28" s="327">
        <f t="shared" si="3"/>
        <v>34.200000000000003</v>
      </c>
      <c r="F28" s="3">
        <f t="shared" si="4"/>
        <v>0.77192982456140335</v>
      </c>
      <c r="G28" s="72"/>
      <c r="H28" s="79">
        <f t="shared" si="5"/>
        <v>0.80701754385964908</v>
      </c>
    </row>
    <row r="29" spans="1:8" x14ac:dyDescent="0.25">
      <c r="A29" s="5" t="s">
        <v>173</v>
      </c>
      <c r="B29" s="324">
        <f t="shared" si="1"/>
        <v>6</v>
      </c>
      <c r="C29" s="324">
        <f t="shared" si="3"/>
        <v>26.4</v>
      </c>
      <c r="D29" s="324">
        <f t="shared" si="3"/>
        <v>1.2</v>
      </c>
      <c r="E29" s="324">
        <f t="shared" si="3"/>
        <v>33.6</v>
      </c>
      <c r="F29" s="6">
        <f t="shared" si="4"/>
        <v>0.78571428571428559</v>
      </c>
      <c r="G29" s="71"/>
      <c r="H29" s="79">
        <f t="shared" si="5"/>
        <v>0.80701754385964908</v>
      </c>
    </row>
    <row r="30" spans="1:8" x14ac:dyDescent="0.25">
      <c r="A30" s="15" t="s">
        <v>165</v>
      </c>
      <c r="B30" s="327">
        <f t="shared" si="1"/>
        <v>5.6</v>
      </c>
      <c r="C30" s="327">
        <f t="shared" si="3"/>
        <v>27.6</v>
      </c>
      <c r="D30" s="327">
        <f t="shared" si="3"/>
        <v>1</v>
      </c>
      <c r="E30" s="327">
        <f t="shared" si="3"/>
        <v>34.200000000000003</v>
      </c>
      <c r="F30" s="3">
        <f>C30/E30</f>
        <v>0.80701754385964908</v>
      </c>
      <c r="G30" s="72"/>
      <c r="H30" s="79">
        <f t="shared" si="5"/>
        <v>0.80701754385964908</v>
      </c>
    </row>
    <row r="31" spans="1:8" x14ac:dyDescent="0.25">
      <c r="A31" s="5" t="s">
        <v>166</v>
      </c>
      <c r="B31" s="324">
        <f t="shared" si="1"/>
        <v>5</v>
      </c>
      <c r="C31" s="324">
        <f t="shared" si="3"/>
        <v>25.8</v>
      </c>
      <c r="D31" s="324">
        <f t="shared" si="3"/>
        <v>1</v>
      </c>
      <c r="E31" s="324">
        <f t="shared" si="3"/>
        <v>31.8</v>
      </c>
      <c r="F31" s="228">
        <f t="shared" si="4"/>
        <v>0.81132075471698117</v>
      </c>
      <c r="G31" s="105">
        <f>(F31-$F$33)/$F$33</f>
        <v>5.3322395406071631E-3</v>
      </c>
      <c r="H31" s="79">
        <f t="shared" si="5"/>
        <v>0.80701754385964908</v>
      </c>
    </row>
    <row r="32" spans="1:8" ht="15.75" thickBot="1" x14ac:dyDescent="0.3">
      <c r="A32" s="226" t="s">
        <v>233</v>
      </c>
      <c r="B32" s="327">
        <f t="shared" si="1"/>
        <v>4.8</v>
      </c>
      <c r="C32" s="327">
        <f t="shared" si="3"/>
        <v>27</v>
      </c>
      <c r="D32" s="327">
        <f t="shared" si="3"/>
        <v>0.8</v>
      </c>
      <c r="E32" s="327">
        <f t="shared" si="3"/>
        <v>32.6</v>
      </c>
      <c r="F32" s="3">
        <f>C32/E32</f>
        <v>0.82822085889570551</v>
      </c>
      <c r="G32" s="72">
        <f>(F32-$F$33)/$F$33</f>
        <v>2.6273672979461236E-2</v>
      </c>
      <c r="H32" s="79">
        <f t="shared" si="5"/>
        <v>0.80701754385964908</v>
      </c>
    </row>
    <row r="33" spans="1:7" ht="15.75" thickBot="1" x14ac:dyDescent="0.3">
      <c r="A33" s="60" t="s">
        <v>11</v>
      </c>
      <c r="B33" s="315">
        <f>B30</f>
        <v>5.6</v>
      </c>
      <c r="C33" s="315">
        <f t="shared" ref="C33:F33" si="6">C30</f>
        <v>27.6</v>
      </c>
      <c r="D33" s="315">
        <f t="shared" si="6"/>
        <v>1</v>
      </c>
      <c r="E33" s="315">
        <f t="shared" si="6"/>
        <v>34.200000000000003</v>
      </c>
      <c r="F33" s="74">
        <f t="shared" si="6"/>
        <v>0.80701754385964908</v>
      </c>
      <c r="G33" s="78"/>
    </row>
    <row r="34" spans="1:7" x14ac:dyDescent="0.25">
      <c r="A34" s="10" t="s">
        <v>12</v>
      </c>
    </row>
  </sheetData>
  <mergeCells count="14">
    <mergeCell ref="G3:G5"/>
    <mergeCell ref="A23:A25"/>
    <mergeCell ref="B23:D23"/>
    <mergeCell ref="E23:E25"/>
    <mergeCell ref="F23:F25"/>
    <mergeCell ref="G23:G25"/>
    <mergeCell ref="B24:B25"/>
    <mergeCell ref="C24:C25"/>
    <mergeCell ref="A3:A5"/>
    <mergeCell ref="B3:D3"/>
    <mergeCell ref="E3:E5"/>
    <mergeCell ref="F3:F5"/>
    <mergeCell ref="B4:B5"/>
    <mergeCell ref="C4:C5"/>
  </mergeCells>
  <hyperlinks>
    <hyperlink ref="A20" location="Contents!A1" display="Home"/>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
  <sheetViews>
    <sheetView workbookViewId="0"/>
  </sheetViews>
  <sheetFormatPr defaultRowHeight="15" x14ac:dyDescent="0.25"/>
  <cols>
    <col min="1" max="1" width="29.7109375" customWidth="1"/>
    <col min="2" max="4" width="14.140625" customWidth="1"/>
    <col min="5" max="6" width="14.7109375" customWidth="1"/>
  </cols>
  <sheetData>
    <row r="1" spans="1:8" x14ac:dyDescent="0.25">
      <c r="A1" s="11" t="s">
        <v>234</v>
      </c>
    </row>
    <row r="2" spans="1:8" ht="15.75" thickBot="1" x14ac:dyDescent="0.3">
      <c r="F2" s="80"/>
    </row>
    <row r="3" spans="1:8" ht="30.75" customHeight="1" x14ac:dyDescent="0.25">
      <c r="A3" s="396" t="s">
        <v>9</v>
      </c>
      <c r="B3" s="398" t="s">
        <v>33</v>
      </c>
      <c r="C3" s="398"/>
      <c r="D3" s="398"/>
      <c r="E3" s="398" t="s">
        <v>340</v>
      </c>
      <c r="F3" s="33" t="s">
        <v>183</v>
      </c>
    </row>
    <row r="4" spans="1:8" ht="65.25" customHeight="1" thickBot="1" x14ac:dyDescent="0.3">
      <c r="A4" s="408"/>
      <c r="B4" s="12" t="s">
        <v>288</v>
      </c>
      <c r="C4" s="12" t="s">
        <v>34</v>
      </c>
      <c r="D4" s="12" t="s">
        <v>16</v>
      </c>
      <c r="E4" s="409"/>
      <c r="F4" s="81" t="s">
        <v>184</v>
      </c>
    </row>
    <row r="5" spans="1:8" x14ac:dyDescent="0.25">
      <c r="A5" s="241">
        <v>2008</v>
      </c>
      <c r="B5" s="241">
        <v>46</v>
      </c>
      <c r="C5" s="241">
        <v>19</v>
      </c>
      <c r="D5" s="241">
        <v>65</v>
      </c>
      <c r="E5" s="72">
        <f>B5/D5</f>
        <v>0.70769230769230773</v>
      </c>
      <c r="F5" s="72"/>
      <c r="G5" s="79">
        <f>$E$16</f>
        <v>0.74025974025974028</v>
      </c>
    </row>
    <row r="6" spans="1:8" x14ac:dyDescent="0.25">
      <c r="A6" s="245">
        <v>2009</v>
      </c>
      <c r="B6" s="245">
        <v>56</v>
      </c>
      <c r="C6" s="245">
        <v>16</v>
      </c>
      <c r="D6" s="245">
        <v>72</v>
      </c>
      <c r="E6" s="71">
        <f t="shared" ref="E6:E15" si="0">B6/D6</f>
        <v>0.77777777777777779</v>
      </c>
      <c r="F6" s="71"/>
      <c r="G6" s="79">
        <f t="shared" ref="G6:G14" si="1">$E$16</f>
        <v>0.74025974025974028</v>
      </c>
    </row>
    <row r="7" spans="1:8" x14ac:dyDescent="0.25">
      <c r="A7" s="241">
        <v>2010</v>
      </c>
      <c r="B7" s="241">
        <v>41</v>
      </c>
      <c r="C7" s="241">
        <v>18</v>
      </c>
      <c r="D7" s="241">
        <v>59</v>
      </c>
      <c r="E7" s="72">
        <f t="shared" si="0"/>
        <v>0.69491525423728817</v>
      </c>
      <c r="F7" s="72"/>
      <c r="G7" s="79">
        <f t="shared" si="1"/>
        <v>0.74025974025974028</v>
      </c>
    </row>
    <row r="8" spans="1:8" x14ac:dyDescent="0.25">
      <c r="A8" s="245">
        <v>2011</v>
      </c>
      <c r="B8" s="245">
        <v>38</v>
      </c>
      <c r="C8" s="245">
        <v>13</v>
      </c>
      <c r="D8" s="245">
        <v>51</v>
      </c>
      <c r="E8" s="71">
        <f t="shared" si="0"/>
        <v>0.74509803921568629</v>
      </c>
      <c r="F8" s="71"/>
      <c r="G8" s="79">
        <f t="shared" si="1"/>
        <v>0.74025974025974028</v>
      </c>
    </row>
    <row r="9" spans="1:8" x14ac:dyDescent="0.25">
      <c r="A9" s="241">
        <v>2012</v>
      </c>
      <c r="B9" s="241">
        <v>34</v>
      </c>
      <c r="C9" s="241">
        <v>17</v>
      </c>
      <c r="D9" s="241">
        <v>51</v>
      </c>
      <c r="E9" s="72">
        <f t="shared" si="0"/>
        <v>0.66666666666666663</v>
      </c>
      <c r="F9" s="72"/>
      <c r="G9" s="79">
        <f t="shared" si="1"/>
        <v>0.74025974025974028</v>
      </c>
    </row>
    <row r="10" spans="1:8" x14ac:dyDescent="0.25">
      <c r="A10" s="245">
        <v>2013</v>
      </c>
      <c r="B10" s="245">
        <v>25</v>
      </c>
      <c r="C10" s="245">
        <v>12</v>
      </c>
      <c r="D10" s="245">
        <v>37</v>
      </c>
      <c r="E10" s="71">
        <f t="shared" si="0"/>
        <v>0.67567567567567566</v>
      </c>
      <c r="F10" s="71"/>
      <c r="G10" s="79">
        <f t="shared" si="1"/>
        <v>0.74025974025974028</v>
      </c>
    </row>
    <row r="11" spans="1:8" x14ac:dyDescent="0.25">
      <c r="A11" s="241">
        <v>2014</v>
      </c>
      <c r="B11" s="241">
        <v>33</v>
      </c>
      <c r="C11" s="241">
        <v>9</v>
      </c>
      <c r="D11" s="241">
        <v>42</v>
      </c>
      <c r="E11" s="72">
        <f t="shared" si="0"/>
        <v>0.7857142857142857</v>
      </c>
      <c r="F11" s="72"/>
      <c r="G11" s="79">
        <f t="shared" si="1"/>
        <v>0.74025974025974028</v>
      </c>
    </row>
    <row r="12" spans="1:8" x14ac:dyDescent="0.25">
      <c r="A12" s="245">
        <v>2015</v>
      </c>
      <c r="B12" s="245">
        <v>38</v>
      </c>
      <c r="C12" s="245">
        <v>9</v>
      </c>
      <c r="D12" s="245">
        <v>47</v>
      </c>
      <c r="E12" s="71">
        <f t="shared" si="0"/>
        <v>0.80851063829787229</v>
      </c>
      <c r="F12" s="71"/>
      <c r="G12" s="79">
        <f t="shared" si="1"/>
        <v>0.74025974025974028</v>
      </c>
    </row>
    <row r="13" spans="1:8" x14ac:dyDescent="0.25">
      <c r="A13" s="241">
        <v>2016</v>
      </c>
      <c r="B13" s="241">
        <v>41</v>
      </c>
      <c r="C13" s="241">
        <v>13</v>
      </c>
      <c r="D13" s="241">
        <v>54</v>
      </c>
      <c r="E13" s="72">
        <f t="shared" si="0"/>
        <v>0.7592592592592593</v>
      </c>
      <c r="F13" s="72"/>
      <c r="G13" s="79">
        <f t="shared" si="1"/>
        <v>0.74025974025974028</v>
      </c>
    </row>
    <row r="14" spans="1:8" x14ac:dyDescent="0.25">
      <c r="A14" s="245">
        <v>2017</v>
      </c>
      <c r="B14" s="245">
        <v>22</v>
      </c>
      <c r="C14" s="245">
        <f>D14-B14</f>
        <v>7</v>
      </c>
      <c r="D14" s="245">
        <v>29</v>
      </c>
      <c r="E14" s="71">
        <f t="shared" si="0"/>
        <v>0.75862068965517238</v>
      </c>
      <c r="F14" s="71">
        <f>(E14-E16)/E16</f>
        <v>2.4803387779794229E-2</v>
      </c>
      <c r="G14" s="79">
        <f t="shared" si="1"/>
        <v>0.74025974025974028</v>
      </c>
      <c r="H14" s="298"/>
    </row>
    <row r="15" spans="1:8" x14ac:dyDescent="0.25">
      <c r="A15" s="241">
        <v>2018</v>
      </c>
      <c r="B15" s="241">
        <v>29</v>
      </c>
      <c r="C15" s="241">
        <f>D15-B15</f>
        <v>13</v>
      </c>
      <c r="D15" s="241">
        <v>42</v>
      </c>
      <c r="E15" s="72">
        <f t="shared" si="0"/>
        <v>0.69047619047619047</v>
      </c>
      <c r="F15" s="72">
        <f>(E15-E16)/E16</f>
        <v>-6.7251461988304145E-2</v>
      </c>
      <c r="G15" s="79"/>
    </row>
    <row r="16" spans="1:8" x14ac:dyDescent="0.25">
      <c r="A16" s="311" t="s">
        <v>11</v>
      </c>
      <c r="B16" s="312">
        <f>AVERAGE(B9:B13)</f>
        <v>34.200000000000003</v>
      </c>
      <c r="C16" s="312">
        <f>AVERAGE(C9:C13)</f>
        <v>12</v>
      </c>
      <c r="D16" s="312">
        <f>AVERAGE(D9:D13)</f>
        <v>46.2</v>
      </c>
      <c r="E16" s="373">
        <f>B16/D16</f>
        <v>0.74025974025974028</v>
      </c>
      <c r="F16" s="313"/>
    </row>
    <row r="17" spans="1:7" x14ac:dyDescent="0.25">
      <c r="A17" s="8" t="s">
        <v>12</v>
      </c>
    </row>
    <row r="19" spans="1:7" x14ac:dyDescent="0.25">
      <c r="A19" s="9" t="s">
        <v>88</v>
      </c>
    </row>
    <row r="21" spans="1:7" ht="15.75" thickBot="1" x14ac:dyDescent="0.3">
      <c r="A21" s="11" t="s">
        <v>235</v>
      </c>
    </row>
    <row r="22" spans="1:7" ht="34.5" customHeight="1" x14ac:dyDescent="0.25">
      <c r="A22" s="396" t="s">
        <v>9</v>
      </c>
      <c r="B22" s="398" t="s">
        <v>33</v>
      </c>
      <c r="C22" s="398"/>
      <c r="D22" s="398"/>
      <c r="E22" s="398" t="s">
        <v>340</v>
      </c>
      <c r="F22" s="33" t="s">
        <v>183</v>
      </c>
    </row>
    <row r="23" spans="1:7" ht="60" customHeight="1" thickBot="1" x14ac:dyDescent="0.3">
      <c r="A23" s="408"/>
      <c r="B23" s="59" t="s">
        <v>5</v>
      </c>
      <c r="C23" s="59" t="s">
        <v>34</v>
      </c>
      <c r="D23" s="59" t="s">
        <v>16</v>
      </c>
      <c r="E23" s="409"/>
      <c r="F23" s="81" t="s">
        <v>184</v>
      </c>
    </row>
    <row r="24" spans="1:7" x14ac:dyDescent="0.25">
      <c r="A24" s="15" t="s">
        <v>170</v>
      </c>
      <c r="B24" s="327">
        <f t="shared" ref="B24:B30" si="2">AVERAGE(B5:B9)</f>
        <v>43</v>
      </c>
      <c r="C24" s="327">
        <f t="shared" ref="C24:D24" si="3">AVERAGE(C5:C9)</f>
        <v>16.600000000000001</v>
      </c>
      <c r="D24" s="327">
        <f t="shared" si="3"/>
        <v>59.6</v>
      </c>
      <c r="E24" s="3">
        <f>B24/D24</f>
        <v>0.72147651006711411</v>
      </c>
      <c r="F24" s="72"/>
      <c r="G24" s="79">
        <f>$E$31</f>
        <v>0.74025974025974028</v>
      </c>
    </row>
    <row r="25" spans="1:7" x14ac:dyDescent="0.25">
      <c r="A25" s="5" t="s">
        <v>171</v>
      </c>
      <c r="B25" s="324">
        <f t="shared" si="2"/>
        <v>38.799999999999997</v>
      </c>
      <c r="C25" s="324">
        <f t="shared" ref="C25:D30" si="4">AVERAGE(C6:C10)</f>
        <v>15.2</v>
      </c>
      <c r="D25" s="324">
        <f t="shared" si="4"/>
        <v>54</v>
      </c>
      <c r="E25" s="6">
        <f t="shared" ref="E25:E29" si="5">B25/D25</f>
        <v>0.71851851851851845</v>
      </c>
      <c r="F25" s="71"/>
      <c r="G25" s="79">
        <f t="shared" ref="G25:G30" si="6">$E$31</f>
        <v>0.74025974025974028</v>
      </c>
    </row>
    <row r="26" spans="1:7" x14ac:dyDescent="0.25">
      <c r="A26" s="15" t="s">
        <v>172</v>
      </c>
      <c r="B26" s="327">
        <f t="shared" si="2"/>
        <v>34.200000000000003</v>
      </c>
      <c r="C26" s="327">
        <f t="shared" si="4"/>
        <v>13.8</v>
      </c>
      <c r="D26" s="327">
        <f t="shared" si="4"/>
        <v>48</v>
      </c>
      <c r="E26" s="3">
        <f t="shared" si="5"/>
        <v>0.71250000000000002</v>
      </c>
      <c r="F26" s="72"/>
      <c r="G26" s="79">
        <f t="shared" si="6"/>
        <v>0.74025974025974028</v>
      </c>
    </row>
    <row r="27" spans="1:7" x14ac:dyDescent="0.25">
      <c r="A27" s="5" t="s">
        <v>173</v>
      </c>
      <c r="B27" s="324">
        <f t="shared" si="2"/>
        <v>33.6</v>
      </c>
      <c r="C27" s="324">
        <f t="shared" si="4"/>
        <v>12</v>
      </c>
      <c r="D27" s="324">
        <f t="shared" si="4"/>
        <v>45.6</v>
      </c>
      <c r="E27" s="6">
        <f t="shared" si="5"/>
        <v>0.73684210526315785</v>
      </c>
      <c r="F27" s="71"/>
      <c r="G27" s="79">
        <f t="shared" si="6"/>
        <v>0.74025974025974028</v>
      </c>
    </row>
    <row r="28" spans="1:7" x14ac:dyDescent="0.25">
      <c r="A28" s="15" t="s">
        <v>165</v>
      </c>
      <c r="B28" s="327">
        <f t="shared" si="2"/>
        <v>34.200000000000003</v>
      </c>
      <c r="C28" s="327">
        <f t="shared" si="4"/>
        <v>12</v>
      </c>
      <c r="D28" s="327">
        <f t="shared" si="4"/>
        <v>46.2</v>
      </c>
      <c r="E28" s="3">
        <f t="shared" si="5"/>
        <v>0.74025974025974028</v>
      </c>
      <c r="F28" s="72"/>
      <c r="G28" s="79">
        <f t="shared" si="6"/>
        <v>0.74025974025974028</v>
      </c>
    </row>
    <row r="29" spans="1:7" x14ac:dyDescent="0.25">
      <c r="A29" s="227" t="s">
        <v>166</v>
      </c>
      <c r="B29" s="88">
        <f t="shared" si="2"/>
        <v>31.8</v>
      </c>
      <c r="C29" s="88">
        <f t="shared" si="4"/>
        <v>10</v>
      </c>
      <c r="D29" s="88">
        <f t="shared" si="4"/>
        <v>41.8</v>
      </c>
      <c r="E29" s="228">
        <f t="shared" si="5"/>
        <v>0.76076555023923453</v>
      </c>
      <c r="F29" s="105">
        <f>(E29-$E$31)/$E$31</f>
        <v>2.7700831024930827E-2</v>
      </c>
      <c r="G29" s="79">
        <f t="shared" si="6"/>
        <v>0.74025974025974028</v>
      </c>
    </row>
    <row r="30" spans="1:7" ht="15.75" thickBot="1" x14ac:dyDescent="0.3">
      <c r="A30" s="226" t="s">
        <v>233</v>
      </c>
      <c r="B30" s="327">
        <f t="shared" si="2"/>
        <v>32.6</v>
      </c>
      <c r="C30" s="327">
        <f t="shared" si="4"/>
        <v>10.199999999999999</v>
      </c>
      <c r="D30" s="327">
        <f t="shared" si="4"/>
        <v>42.8</v>
      </c>
      <c r="E30" s="3">
        <f t="shared" ref="E30" si="7">B30/D30</f>
        <v>0.76168224299065423</v>
      </c>
      <c r="F30" s="72">
        <f>(E30-$E$31)/$E$31</f>
        <v>2.8939170355796039E-2</v>
      </c>
      <c r="G30" s="79">
        <f t="shared" si="6"/>
        <v>0.74025974025974028</v>
      </c>
    </row>
    <row r="31" spans="1:7" ht="15.75" thickBot="1" x14ac:dyDescent="0.3">
      <c r="A31" s="60" t="s">
        <v>11</v>
      </c>
      <c r="B31" s="315">
        <f>B28</f>
        <v>34.200000000000003</v>
      </c>
      <c r="C31" s="315">
        <f>C28</f>
        <v>12</v>
      </c>
      <c r="D31" s="315">
        <f>D28</f>
        <v>46.2</v>
      </c>
      <c r="E31" s="18">
        <f>B31/D31</f>
        <v>0.74025974025974028</v>
      </c>
      <c r="F31" s="18"/>
    </row>
    <row r="32" spans="1:7" x14ac:dyDescent="0.25">
      <c r="A32" s="10" t="s">
        <v>12</v>
      </c>
    </row>
  </sheetData>
  <mergeCells count="6">
    <mergeCell ref="A22:A23"/>
    <mergeCell ref="B22:D22"/>
    <mergeCell ref="E22:E23"/>
    <mergeCell ref="A3:A4"/>
    <mergeCell ref="B3:D3"/>
    <mergeCell ref="E3:E4"/>
  </mergeCells>
  <hyperlinks>
    <hyperlink ref="A19" location="Contents!A1" display="Hom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heetViews>
  <sheetFormatPr defaultRowHeight="15" x14ac:dyDescent="0.25"/>
  <cols>
    <col min="1" max="1" width="24.140625" customWidth="1"/>
    <col min="10" max="10" width="10.42578125" customWidth="1"/>
    <col min="11" max="11" width="24.7109375" customWidth="1"/>
  </cols>
  <sheetData>
    <row r="1" spans="1:13" x14ac:dyDescent="0.25">
      <c r="A1" s="11" t="s">
        <v>298</v>
      </c>
    </row>
    <row r="2" spans="1:13" ht="15.75" thickBot="1" x14ac:dyDescent="0.3"/>
    <row r="3" spans="1:13" ht="15.75" thickBot="1" x14ac:dyDescent="0.3">
      <c r="A3" s="396" t="s">
        <v>9</v>
      </c>
      <c r="B3" s="396" t="s">
        <v>35</v>
      </c>
      <c r="C3" s="396"/>
      <c r="D3" s="396"/>
      <c r="E3" s="396"/>
      <c r="F3" s="396"/>
      <c r="G3" s="396"/>
      <c r="H3" s="396"/>
      <c r="I3" s="396" t="s">
        <v>16</v>
      </c>
      <c r="J3" s="398" t="s">
        <v>36</v>
      </c>
      <c r="K3" s="30" t="s">
        <v>183</v>
      </c>
    </row>
    <row r="4" spans="1:13" ht="15.75" thickBot="1" x14ac:dyDescent="0.3">
      <c r="A4" s="397"/>
      <c r="B4" s="23" t="s">
        <v>37</v>
      </c>
      <c r="C4" s="23" t="s">
        <v>38</v>
      </c>
      <c r="D4" s="23" t="s">
        <v>39</v>
      </c>
      <c r="E4" s="24" t="s">
        <v>40</v>
      </c>
      <c r="F4" s="24" t="s">
        <v>41</v>
      </c>
      <c r="G4" s="24" t="s">
        <v>42</v>
      </c>
      <c r="H4" s="24" t="s">
        <v>43</v>
      </c>
      <c r="I4" s="397"/>
      <c r="J4" s="399"/>
      <c r="K4" s="81" t="s">
        <v>184</v>
      </c>
    </row>
    <row r="5" spans="1:13" x14ac:dyDescent="0.25">
      <c r="A5" s="241">
        <v>2008</v>
      </c>
      <c r="B5" s="241">
        <v>2</v>
      </c>
      <c r="C5" s="241">
        <v>4</v>
      </c>
      <c r="D5" s="241">
        <v>6</v>
      </c>
      <c r="E5" s="241">
        <v>2</v>
      </c>
      <c r="F5" s="241">
        <v>5</v>
      </c>
      <c r="G5" s="241">
        <v>13</v>
      </c>
      <c r="H5" s="241">
        <v>14</v>
      </c>
      <c r="I5" s="241">
        <v>46</v>
      </c>
      <c r="J5" s="72">
        <f>M5/I5</f>
        <v>0.58695652173913049</v>
      </c>
      <c r="K5" s="72"/>
      <c r="L5" s="79">
        <f>$J$16</f>
        <v>0.40350877192982454</v>
      </c>
      <c r="M5" s="82">
        <f>SUM(G5:H5)</f>
        <v>27</v>
      </c>
    </row>
    <row r="6" spans="1:13" x14ac:dyDescent="0.25">
      <c r="A6" s="245">
        <v>2009</v>
      </c>
      <c r="B6" s="245">
        <v>7</v>
      </c>
      <c r="C6" s="245">
        <v>2</v>
      </c>
      <c r="D6" s="245">
        <v>9</v>
      </c>
      <c r="E6" s="245">
        <v>3</v>
      </c>
      <c r="F6" s="245">
        <v>10</v>
      </c>
      <c r="G6" s="245">
        <v>6</v>
      </c>
      <c r="H6" s="245">
        <v>19</v>
      </c>
      <c r="I6" s="245">
        <v>56</v>
      </c>
      <c r="J6" s="71">
        <f t="shared" ref="J6:J15" si="0">M6/I6</f>
        <v>0.44642857142857145</v>
      </c>
      <c r="K6" s="71"/>
      <c r="L6" s="79">
        <f>$J$16</f>
        <v>0.40350877192982454</v>
      </c>
      <c r="M6" s="82">
        <f t="shared" ref="M6:M16" si="1">SUM(G6:H6)</f>
        <v>25</v>
      </c>
    </row>
    <row r="7" spans="1:13" x14ac:dyDescent="0.25">
      <c r="A7" s="241">
        <v>2010</v>
      </c>
      <c r="B7" s="241">
        <v>7</v>
      </c>
      <c r="C7" s="241">
        <v>4</v>
      </c>
      <c r="D7" s="241">
        <v>3</v>
      </c>
      <c r="E7" s="241">
        <v>5</v>
      </c>
      <c r="F7" s="241">
        <v>7</v>
      </c>
      <c r="G7" s="241">
        <v>8</v>
      </c>
      <c r="H7" s="241">
        <v>7</v>
      </c>
      <c r="I7" s="241">
        <v>41</v>
      </c>
      <c r="J7" s="72">
        <f t="shared" si="0"/>
        <v>0.36585365853658536</v>
      </c>
      <c r="K7" s="72"/>
      <c r="L7" s="79">
        <f t="shared" ref="L7:L15" si="2">$J$16</f>
        <v>0.40350877192982454</v>
      </c>
      <c r="M7" s="82">
        <f t="shared" si="1"/>
        <v>15</v>
      </c>
    </row>
    <row r="8" spans="1:13" x14ac:dyDescent="0.25">
      <c r="A8" s="245">
        <v>2011</v>
      </c>
      <c r="B8" s="245">
        <v>5</v>
      </c>
      <c r="C8" s="245">
        <v>1</v>
      </c>
      <c r="D8" s="245">
        <v>4</v>
      </c>
      <c r="E8" s="245">
        <v>7</v>
      </c>
      <c r="F8" s="245">
        <v>5</v>
      </c>
      <c r="G8" s="245">
        <v>4</v>
      </c>
      <c r="H8" s="245">
        <v>12</v>
      </c>
      <c r="I8" s="245">
        <v>38</v>
      </c>
      <c r="J8" s="71">
        <f t="shared" si="0"/>
        <v>0.42105263157894735</v>
      </c>
      <c r="K8" s="71"/>
      <c r="L8" s="79">
        <f t="shared" si="2"/>
        <v>0.40350877192982454</v>
      </c>
      <c r="M8" s="82">
        <f t="shared" si="1"/>
        <v>16</v>
      </c>
    </row>
    <row r="9" spans="1:13" x14ac:dyDescent="0.25">
      <c r="A9" s="241">
        <v>2012</v>
      </c>
      <c r="B9" s="241">
        <v>6</v>
      </c>
      <c r="C9" s="241">
        <v>3</v>
      </c>
      <c r="D9" s="241">
        <v>5</v>
      </c>
      <c r="E9" s="241">
        <v>3</v>
      </c>
      <c r="F9" s="241">
        <v>3</v>
      </c>
      <c r="G9" s="241">
        <v>10</v>
      </c>
      <c r="H9" s="241">
        <v>4</v>
      </c>
      <c r="I9" s="241">
        <v>34</v>
      </c>
      <c r="J9" s="72">
        <f t="shared" si="0"/>
        <v>0.41176470588235292</v>
      </c>
      <c r="K9" s="72"/>
      <c r="L9" s="79">
        <f t="shared" si="2"/>
        <v>0.40350877192982454</v>
      </c>
      <c r="M9" s="82">
        <f t="shared" si="1"/>
        <v>14</v>
      </c>
    </row>
    <row r="10" spans="1:13" x14ac:dyDescent="0.25">
      <c r="A10" s="245">
        <v>2013</v>
      </c>
      <c r="B10" s="245">
        <v>0</v>
      </c>
      <c r="C10" s="245">
        <v>5</v>
      </c>
      <c r="D10" s="245">
        <v>2</v>
      </c>
      <c r="E10" s="245">
        <v>6</v>
      </c>
      <c r="F10" s="245">
        <v>2</v>
      </c>
      <c r="G10" s="245">
        <v>5</v>
      </c>
      <c r="H10" s="245">
        <v>5</v>
      </c>
      <c r="I10" s="245">
        <v>25</v>
      </c>
      <c r="J10" s="71">
        <f t="shared" si="0"/>
        <v>0.4</v>
      </c>
      <c r="K10" s="71"/>
      <c r="L10" s="79">
        <f t="shared" si="2"/>
        <v>0.40350877192982454</v>
      </c>
      <c r="M10" s="82">
        <f t="shared" si="1"/>
        <v>10</v>
      </c>
    </row>
    <row r="11" spans="1:13" x14ac:dyDescent="0.25">
      <c r="A11" s="241">
        <v>2014</v>
      </c>
      <c r="B11" s="241">
        <v>4</v>
      </c>
      <c r="C11" s="241">
        <v>6</v>
      </c>
      <c r="D11" s="241">
        <v>4</v>
      </c>
      <c r="E11" s="241">
        <v>2</v>
      </c>
      <c r="F11" s="241">
        <v>6</v>
      </c>
      <c r="G11" s="241">
        <v>7</v>
      </c>
      <c r="H11" s="241">
        <v>4</v>
      </c>
      <c r="I11" s="241">
        <v>33</v>
      </c>
      <c r="J11" s="72">
        <f t="shared" si="0"/>
        <v>0.33333333333333331</v>
      </c>
      <c r="K11" s="72"/>
      <c r="L11" s="79">
        <f t="shared" si="2"/>
        <v>0.40350877192982454</v>
      </c>
      <c r="M11" s="82">
        <f t="shared" si="1"/>
        <v>11</v>
      </c>
    </row>
    <row r="12" spans="1:13" x14ac:dyDescent="0.25">
      <c r="A12" s="245">
        <v>2015</v>
      </c>
      <c r="B12" s="245">
        <v>6</v>
      </c>
      <c r="C12" s="245">
        <v>4</v>
      </c>
      <c r="D12" s="245">
        <v>5</v>
      </c>
      <c r="E12" s="245">
        <v>2</v>
      </c>
      <c r="F12" s="245">
        <v>8</v>
      </c>
      <c r="G12" s="245">
        <v>9</v>
      </c>
      <c r="H12" s="245">
        <v>4</v>
      </c>
      <c r="I12" s="245">
        <v>38</v>
      </c>
      <c r="J12" s="71">
        <f t="shared" si="0"/>
        <v>0.34210526315789475</v>
      </c>
      <c r="K12" s="71"/>
      <c r="L12" s="79">
        <f t="shared" si="2"/>
        <v>0.40350877192982454</v>
      </c>
      <c r="M12" s="82">
        <f t="shared" si="1"/>
        <v>13</v>
      </c>
    </row>
    <row r="13" spans="1:13" x14ac:dyDescent="0.25">
      <c r="A13" s="241">
        <v>2016</v>
      </c>
      <c r="B13" s="241">
        <v>3</v>
      </c>
      <c r="C13" s="241">
        <v>3</v>
      </c>
      <c r="D13" s="241">
        <v>6</v>
      </c>
      <c r="E13" s="241">
        <v>5</v>
      </c>
      <c r="F13" s="241">
        <v>3</v>
      </c>
      <c r="G13" s="241">
        <v>7</v>
      </c>
      <c r="H13" s="241">
        <v>14</v>
      </c>
      <c r="I13" s="241">
        <v>41</v>
      </c>
      <c r="J13" s="72">
        <f t="shared" si="0"/>
        <v>0.51219512195121952</v>
      </c>
      <c r="K13" s="72"/>
      <c r="L13" s="79">
        <f t="shared" si="2"/>
        <v>0.40350877192982454</v>
      </c>
      <c r="M13" s="82">
        <f t="shared" si="1"/>
        <v>21</v>
      </c>
    </row>
    <row r="14" spans="1:13" x14ac:dyDescent="0.25">
      <c r="A14" s="245">
        <v>2017</v>
      </c>
      <c r="B14" s="314">
        <v>3</v>
      </c>
      <c r="C14" s="314">
        <v>0</v>
      </c>
      <c r="D14" s="314">
        <v>0</v>
      </c>
      <c r="E14" s="314">
        <v>1</v>
      </c>
      <c r="F14" s="314">
        <v>4</v>
      </c>
      <c r="G14" s="314">
        <v>5</v>
      </c>
      <c r="H14" s="314">
        <v>9</v>
      </c>
      <c r="I14" s="314">
        <v>22</v>
      </c>
      <c r="J14" s="105">
        <f t="shared" si="0"/>
        <v>0.63636363636363635</v>
      </c>
      <c r="K14" s="105">
        <f>(J14-J16)/J16</f>
        <v>0.57707509881422936</v>
      </c>
      <c r="L14" s="79">
        <f t="shared" si="2"/>
        <v>0.40350877192982454</v>
      </c>
      <c r="M14" s="82">
        <f t="shared" si="1"/>
        <v>14</v>
      </c>
    </row>
    <row r="15" spans="1:13" ht="15.75" thickBot="1" x14ac:dyDescent="0.3">
      <c r="A15" s="241">
        <v>2018</v>
      </c>
      <c r="B15" s="241">
        <v>2</v>
      </c>
      <c r="C15" s="241">
        <v>5</v>
      </c>
      <c r="D15" s="241">
        <v>2</v>
      </c>
      <c r="E15" s="241">
        <v>3</v>
      </c>
      <c r="F15" s="241">
        <v>1</v>
      </c>
      <c r="G15" s="241">
        <v>6</v>
      </c>
      <c r="H15" s="241">
        <v>10</v>
      </c>
      <c r="I15" s="241">
        <v>29</v>
      </c>
      <c r="J15" s="72">
        <f t="shared" si="0"/>
        <v>0.55172413793103448</v>
      </c>
      <c r="K15" s="72">
        <f>(J15-J16)/J16</f>
        <v>0.36731634182908551</v>
      </c>
      <c r="L15" s="79">
        <f t="shared" si="2"/>
        <v>0.40350877192982454</v>
      </c>
      <c r="M15" s="82">
        <f t="shared" si="1"/>
        <v>16</v>
      </c>
    </row>
    <row r="16" spans="1:13" ht="15.75" thickBot="1" x14ac:dyDescent="0.3">
      <c r="A16" s="303" t="s">
        <v>11</v>
      </c>
      <c r="B16" s="315">
        <v>3.8</v>
      </c>
      <c r="C16" s="315">
        <v>4.2</v>
      </c>
      <c r="D16" s="315">
        <v>4.4000000000000004</v>
      </c>
      <c r="E16" s="315">
        <v>3.6</v>
      </c>
      <c r="F16" s="315">
        <v>4.4000000000000004</v>
      </c>
      <c r="G16" s="315">
        <v>7.6</v>
      </c>
      <c r="H16" s="315">
        <v>6.2</v>
      </c>
      <c r="I16" s="315">
        <v>34.200000000000003</v>
      </c>
      <c r="J16" s="310">
        <f>M16/I16</f>
        <v>0.40350877192982454</v>
      </c>
      <c r="K16" s="310"/>
      <c r="M16" s="82">
        <f t="shared" si="1"/>
        <v>13.8</v>
      </c>
    </row>
    <row r="17" spans="1:13" x14ac:dyDescent="0.25">
      <c r="A17" s="10" t="s">
        <v>12</v>
      </c>
    </row>
    <row r="19" spans="1:13" x14ac:dyDescent="0.25">
      <c r="A19" s="9" t="s">
        <v>88</v>
      </c>
    </row>
    <row r="20" spans="1:13" ht="15.75" thickBot="1" x14ac:dyDescent="0.3">
      <c r="A20" s="11" t="s">
        <v>299</v>
      </c>
    </row>
    <row r="21" spans="1:13" ht="15.75" thickBot="1" x14ac:dyDescent="0.3">
      <c r="A21" s="396" t="s">
        <v>9</v>
      </c>
      <c r="B21" s="396" t="s">
        <v>35</v>
      </c>
      <c r="C21" s="396"/>
      <c r="D21" s="396"/>
      <c r="E21" s="396"/>
      <c r="F21" s="396"/>
      <c r="G21" s="396"/>
      <c r="H21" s="396"/>
      <c r="I21" s="396" t="s">
        <v>16</v>
      </c>
      <c r="J21" s="398" t="s">
        <v>36</v>
      </c>
      <c r="K21" s="30" t="s">
        <v>183</v>
      </c>
    </row>
    <row r="22" spans="1:13" ht="15.75" thickBot="1" x14ac:dyDescent="0.3">
      <c r="A22" s="408"/>
      <c r="B22" s="75" t="s">
        <v>37</v>
      </c>
      <c r="C22" s="75" t="s">
        <v>38</v>
      </c>
      <c r="D22" s="75" t="s">
        <v>39</v>
      </c>
      <c r="E22" s="76" t="s">
        <v>40</v>
      </c>
      <c r="F22" s="76" t="s">
        <v>41</v>
      </c>
      <c r="G22" s="76" t="s">
        <v>42</v>
      </c>
      <c r="H22" s="76" t="s">
        <v>43</v>
      </c>
      <c r="I22" s="397"/>
      <c r="J22" s="399"/>
      <c r="K22" s="81" t="s">
        <v>184</v>
      </c>
    </row>
    <row r="23" spans="1:13" x14ac:dyDescent="0.25">
      <c r="A23" s="15" t="s">
        <v>170</v>
      </c>
      <c r="B23" s="327">
        <f t="shared" ref="B23:B29" si="3">AVERAGE(B5:B9)</f>
        <v>5.4</v>
      </c>
      <c r="C23" s="327">
        <f t="shared" ref="C23:I23" si="4">AVERAGE(C5:C9)</f>
        <v>2.8</v>
      </c>
      <c r="D23" s="327">
        <f t="shared" si="4"/>
        <v>5.4</v>
      </c>
      <c r="E23" s="327">
        <f t="shared" si="4"/>
        <v>4</v>
      </c>
      <c r="F23" s="327">
        <f t="shared" si="4"/>
        <v>6</v>
      </c>
      <c r="G23" s="327">
        <f t="shared" si="4"/>
        <v>8.1999999999999993</v>
      </c>
      <c r="H23" s="327">
        <f t="shared" si="4"/>
        <v>11.2</v>
      </c>
      <c r="I23" s="327">
        <f t="shared" si="4"/>
        <v>43</v>
      </c>
      <c r="J23" s="3">
        <f>M23/I23</f>
        <v>0.4511627906976744</v>
      </c>
      <c r="K23" s="72"/>
      <c r="L23" s="79">
        <f t="shared" ref="L23:L30" si="5">$J$30</f>
        <v>0.40350877192982454</v>
      </c>
      <c r="M23" s="82">
        <f>SUM(G23:H23)</f>
        <v>19.399999999999999</v>
      </c>
    </row>
    <row r="24" spans="1:13" x14ac:dyDescent="0.25">
      <c r="A24" s="5" t="s">
        <v>171</v>
      </c>
      <c r="B24" s="324">
        <f t="shared" si="3"/>
        <v>5</v>
      </c>
      <c r="C24" s="324">
        <f t="shared" ref="C24:I29" si="6">AVERAGE(C6:C10)</f>
        <v>3</v>
      </c>
      <c r="D24" s="324">
        <f t="shared" si="6"/>
        <v>4.5999999999999996</v>
      </c>
      <c r="E24" s="324">
        <f t="shared" si="6"/>
        <v>4.8</v>
      </c>
      <c r="F24" s="324">
        <f t="shared" si="6"/>
        <v>5.4</v>
      </c>
      <c r="G24" s="324">
        <f t="shared" si="6"/>
        <v>6.6</v>
      </c>
      <c r="H24" s="324">
        <f t="shared" si="6"/>
        <v>9.4</v>
      </c>
      <c r="I24" s="324">
        <f t="shared" si="6"/>
        <v>38.799999999999997</v>
      </c>
      <c r="J24" s="6">
        <f t="shared" ref="J24:J30" si="7">M24/I24</f>
        <v>0.41237113402061859</v>
      </c>
      <c r="K24" s="71"/>
      <c r="L24" s="79">
        <f t="shared" si="5"/>
        <v>0.40350877192982454</v>
      </c>
      <c r="M24" s="82">
        <f t="shared" ref="M24:M30" si="8">SUM(G24:H24)</f>
        <v>16</v>
      </c>
    </row>
    <row r="25" spans="1:13" x14ac:dyDescent="0.25">
      <c r="A25" s="15" t="s">
        <v>172</v>
      </c>
      <c r="B25" s="327">
        <f t="shared" si="3"/>
        <v>4.4000000000000004</v>
      </c>
      <c r="C25" s="327">
        <f t="shared" si="6"/>
        <v>3.8</v>
      </c>
      <c r="D25" s="327">
        <f t="shared" si="6"/>
        <v>3.6</v>
      </c>
      <c r="E25" s="327">
        <f t="shared" si="6"/>
        <v>4.5999999999999996</v>
      </c>
      <c r="F25" s="327">
        <f t="shared" si="6"/>
        <v>4.5999999999999996</v>
      </c>
      <c r="G25" s="327">
        <f t="shared" si="6"/>
        <v>6.8</v>
      </c>
      <c r="H25" s="327">
        <f t="shared" si="6"/>
        <v>6.4</v>
      </c>
      <c r="I25" s="327">
        <f t="shared" si="6"/>
        <v>34.200000000000003</v>
      </c>
      <c r="J25" s="3">
        <f t="shared" si="7"/>
        <v>0.38596491228070168</v>
      </c>
      <c r="K25" s="72"/>
      <c r="L25" s="79">
        <f t="shared" si="5"/>
        <v>0.40350877192982454</v>
      </c>
      <c r="M25" s="82">
        <f t="shared" si="8"/>
        <v>13.2</v>
      </c>
    </row>
    <row r="26" spans="1:13" x14ac:dyDescent="0.25">
      <c r="A26" s="5" t="s">
        <v>173</v>
      </c>
      <c r="B26" s="324">
        <f t="shared" si="3"/>
        <v>4.2</v>
      </c>
      <c r="C26" s="324">
        <f t="shared" si="6"/>
        <v>3.8</v>
      </c>
      <c r="D26" s="324">
        <f t="shared" si="6"/>
        <v>4</v>
      </c>
      <c r="E26" s="324">
        <f t="shared" si="6"/>
        <v>4</v>
      </c>
      <c r="F26" s="324">
        <f t="shared" si="6"/>
        <v>4.8</v>
      </c>
      <c r="G26" s="324">
        <f t="shared" si="6"/>
        <v>7</v>
      </c>
      <c r="H26" s="324">
        <f t="shared" si="6"/>
        <v>5.8</v>
      </c>
      <c r="I26" s="324">
        <f t="shared" si="6"/>
        <v>33.6</v>
      </c>
      <c r="J26" s="6">
        <f t="shared" si="7"/>
        <v>0.38095238095238093</v>
      </c>
      <c r="K26" s="71"/>
      <c r="L26" s="79">
        <f t="shared" si="5"/>
        <v>0.40350877192982454</v>
      </c>
      <c r="M26" s="82">
        <f t="shared" si="8"/>
        <v>12.8</v>
      </c>
    </row>
    <row r="27" spans="1:13" x14ac:dyDescent="0.25">
      <c r="A27" s="15" t="s">
        <v>165</v>
      </c>
      <c r="B27" s="327">
        <f t="shared" si="3"/>
        <v>3.8</v>
      </c>
      <c r="C27" s="327">
        <f t="shared" si="6"/>
        <v>4.2</v>
      </c>
      <c r="D27" s="327">
        <f t="shared" si="6"/>
        <v>4.4000000000000004</v>
      </c>
      <c r="E27" s="327">
        <f t="shared" si="6"/>
        <v>3.6</v>
      </c>
      <c r="F27" s="327">
        <f t="shared" si="6"/>
        <v>4.4000000000000004</v>
      </c>
      <c r="G27" s="327">
        <f t="shared" si="6"/>
        <v>7.6</v>
      </c>
      <c r="H27" s="327">
        <f t="shared" si="6"/>
        <v>6.2</v>
      </c>
      <c r="I27" s="327">
        <f t="shared" si="6"/>
        <v>34.200000000000003</v>
      </c>
      <c r="J27" s="3">
        <f t="shared" si="7"/>
        <v>0.40350877192982454</v>
      </c>
      <c r="K27" s="72"/>
      <c r="L27" s="79">
        <f t="shared" si="5"/>
        <v>0.40350877192982454</v>
      </c>
      <c r="M27" s="82">
        <f t="shared" si="8"/>
        <v>13.8</v>
      </c>
    </row>
    <row r="28" spans="1:13" x14ac:dyDescent="0.25">
      <c r="A28" s="5" t="s">
        <v>166</v>
      </c>
      <c r="B28" s="324">
        <f t="shared" si="3"/>
        <v>3.2</v>
      </c>
      <c r="C28" s="324">
        <f t="shared" si="6"/>
        <v>3.6</v>
      </c>
      <c r="D28" s="324">
        <f t="shared" si="6"/>
        <v>3.4</v>
      </c>
      <c r="E28" s="324">
        <f t="shared" si="6"/>
        <v>3.2</v>
      </c>
      <c r="F28" s="324">
        <f t="shared" si="6"/>
        <v>4.5999999999999996</v>
      </c>
      <c r="G28" s="324">
        <f t="shared" si="6"/>
        <v>6.6</v>
      </c>
      <c r="H28" s="324">
        <f t="shared" si="6"/>
        <v>7.2</v>
      </c>
      <c r="I28" s="324">
        <f t="shared" si="6"/>
        <v>31.8</v>
      </c>
      <c r="J28" s="6">
        <f t="shared" si="7"/>
        <v>0.43396226415094341</v>
      </c>
      <c r="K28" s="228">
        <f>(J28-$J$30)/$J$30</f>
        <v>7.5471698113207641E-2</v>
      </c>
      <c r="L28" s="79">
        <f t="shared" si="5"/>
        <v>0.40350877192982454</v>
      </c>
      <c r="M28" s="82">
        <f t="shared" si="8"/>
        <v>13.8</v>
      </c>
    </row>
    <row r="29" spans="1:13" ht="15.75" thickBot="1" x14ac:dyDescent="0.3">
      <c r="A29" s="226" t="s">
        <v>233</v>
      </c>
      <c r="B29" s="327">
        <f t="shared" si="3"/>
        <v>3.6</v>
      </c>
      <c r="C29" s="327">
        <f t="shared" si="6"/>
        <v>3.6</v>
      </c>
      <c r="D29" s="327">
        <f t="shared" si="6"/>
        <v>3.4</v>
      </c>
      <c r="E29" s="327">
        <f t="shared" si="6"/>
        <v>2.6</v>
      </c>
      <c r="F29" s="327">
        <f t="shared" si="6"/>
        <v>4.4000000000000004</v>
      </c>
      <c r="G29" s="327">
        <f t="shared" si="6"/>
        <v>6.8</v>
      </c>
      <c r="H29" s="327">
        <f t="shared" si="6"/>
        <v>8.1999999999999993</v>
      </c>
      <c r="I29" s="327">
        <f t="shared" si="6"/>
        <v>32.6</v>
      </c>
      <c r="J29" s="3">
        <f>M29/I29</f>
        <v>0.46012269938650302</v>
      </c>
      <c r="K29" s="72">
        <f>(J29-$J$30)/$J$30</f>
        <v>0.14030408108829015</v>
      </c>
      <c r="L29" s="79">
        <f t="shared" si="5"/>
        <v>0.40350877192982454</v>
      </c>
      <c r="M29" s="82">
        <f t="shared" si="8"/>
        <v>15</v>
      </c>
    </row>
    <row r="30" spans="1:13" ht="15.75" thickBot="1" x14ac:dyDescent="0.3">
      <c r="A30" s="77" t="s">
        <v>11</v>
      </c>
      <c r="B30" s="315">
        <f>B27</f>
        <v>3.8</v>
      </c>
      <c r="C30" s="315">
        <f t="shared" ref="C30:I30" si="9">C27</f>
        <v>4.2</v>
      </c>
      <c r="D30" s="315">
        <f t="shared" si="9"/>
        <v>4.4000000000000004</v>
      </c>
      <c r="E30" s="315">
        <f t="shared" si="9"/>
        <v>3.6</v>
      </c>
      <c r="F30" s="315">
        <f t="shared" si="9"/>
        <v>4.4000000000000004</v>
      </c>
      <c r="G30" s="315">
        <f t="shared" si="9"/>
        <v>7.6</v>
      </c>
      <c r="H30" s="315">
        <f t="shared" si="9"/>
        <v>6.2</v>
      </c>
      <c r="I30" s="315">
        <f t="shared" si="9"/>
        <v>34.200000000000003</v>
      </c>
      <c r="J30" s="18">
        <f t="shared" si="7"/>
        <v>0.40350877192982454</v>
      </c>
      <c r="K30" s="18"/>
      <c r="L30" s="79">
        <f t="shared" si="5"/>
        <v>0.40350877192982454</v>
      </c>
      <c r="M30" s="82">
        <f t="shared" si="8"/>
        <v>13.8</v>
      </c>
    </row>
    <row r="31" spans="1:13" x14ac:dyDescent="0.25">
      <c r="A31" s="10" t="s">
        <v>12</v>
      </c>
    </row>
  </sheetData>
  <mergeCells count="8">
    <mergeCell ref="J21:J22"/>
    <mergeCell ref="A21:A22"/>
    <mergeCell ref="B21:H21"/>
    <mergeCell ref="I21:I22"/>
    <mergeCell ref="A3:A4"/>
    <mergeCell ref="B3:H3"/>
    <mergeCell ref="I3:I4"/>
    <mergeCell ref="J3:J4"/>
  </mergeCells>
  <hyperlinks>
    <hyperlink ref="A19" location="Contents!A1" display="Home"/>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34</vt:i4>
      </vt:variant>
    </vt:vector>
  </HeadingPairs>
  <TitlesOfParts>
    <vt:vector size="34" baseType="lpstr">
      <vt:lpstr>Cover</vt:lpstr>
      <vt:lpstr>Contents</vt:lpstr>
      <vt:lpstr>Table1</vt:lpstr>
      <vt:lpstr>Table2</vt:lpstr>
      <vt:lpstr>Table3</vt:lpstr>
      <vt:lpstr>Table4</vt:lpstr>
      <vt:lpstr>Table5</vt:lpstr>
      <vt:lpstr>Table6</vt:lpstr>
      <vt:lpstr>Table7</vt:lpstr>
      <vt:lpstr>Table8</vt:lpstr>
      <vt:lpstr>Table9</vt:lpstr>
      <vt:lpstr>Table10</vt:lpstr>
      <vt:lpstr>Table11</vt:lpstr>
      <vt:lpstr>Table12</vt:lpstr>
      <vt:lpstr>Table13</vt:lpstr>
      <vt:lpstr>Table14</vt:lpstr>
      <vt:lpstr>Table15</vt:lpstr>
      <vt:lpstr>Table16</vt:lpstr>
      <vt:lpstr>Table17</vt:lpstr>
      <vt:lpstr>Table18</vt:lpstr>
      <vt:lpstr>Table19</vt:lpstr>
      <vt:lpstr>Table20</vt:lpstr>
      <vt:lpstr>Table21</vt:lpstr>
      <vt:lpstr>Table22</vt:lpstr>
      <vt:lpstr>Table23</vt:lpstr>
      <vt:lpstr>Table24</vt:lpstr>
      <vt:lpstr>Table25</vt:lpstr>
      <vt:lpstr>Table26</vt:lpstr>
      <vt:lpstr>Table27</vt:lpstr>
      <vt:lpstr>Table28</vt:lpstr>
      <vt:lpstr>Table29</vt:lpstr>
      <vt:lpstr>Table30</vt:lpstr>
      <vt:lpstr>Table31</vt:lpstr>
      <vt:lpstr>Table32</vt:lpstr>
    </vt:vector>
  </TitlesOfParts>
  <Company>NICS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Graduated Driver Licensing (GDL) – Monitoring Report 2018 -Accompanying Spreadsheet</dc:title>
  <dc:subject>What are our priorities and how are we doing</dc:subject>
  <dc:creator>Analysis Statistics and Research Branch</dc:creator>
  <cp:keywords>DFI, ASRB, NISRA, Statistics, Northern Ireland, Road Safety, graduated, driving, licensing, GDL, road traffic collision, collision, casualties, casualty, fatalities, fatal, killed, serious injury, serious injuries, seriously, injured, KSI,  Driver, Car,  Biker, motorcycle, motorcyclist, Young, Speed, Drink, Drug, rural, dual, carriageway, motorway, built up, 40mph, single, novice</cp:keywords>
  <dc:description>This report in the series presents road traffic collision data for the five years 2012-2016 and provides the current picture ahead of the launch of GDL. It is intended that this report will be updated annually so that trends in these data will help determine how the introduction of GDL has contributed to movement in collisions statistics.</dc:description>
  <cp:lastModifiedBy>Helen Irwin</cp:lastModifiedBy>
  <cp:lastPrinted>2020-02-05T14:55:58Z</cp:lastPrinted>
  <dcterms:created xsi:type="dcterms:W3CDTF">2018-02-21T08:52:25Z</dcterms:created>
  <dcterms:modified xsi:type="dcterms:W3CDTF">2020-03-02T14:58:28Z</dcterms:modified>
  <cp:category>Statistics produced in accordance with departmental requirements</cp:category>
</cp:coreProperties>
</file>